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https://livemissouristate.sharepoint.com/sites/REDIP/SAP/Shared Documents/STFD/Accounting Specialist's Files/Budget Proposal Templates/"/>
    </mc:Choice>
  </mc:AlternateContent>
  <xr:revisionPtr revIDLastSave="140" documentId="8_{339842EB-FABD-4B93-8FBB-BDE8A1F0966B}" xr6:coauthVersionLast="47" xr6:coauthVersionMax="47" xr10:uidLastSave="{53D9864E-3BB6-4323-89CE-AA501BA86245}"/>
  <workbookProtection workbookAlgorithmName="SHA-512" workbookHashValue="8FzHza1b4LltrlE7Ig15E3wEQ1VdfBK0PG0+AJidaveP13S1shjjAWwOTQJjb30tvpO05asb4xHb+5/19j3F5g==" workbookSaltValue="o0T1fdvz7bVJMv7Kw3dPLA==" workbookSpinCount="100000" lockStructure="1"/>
  <bookViews>
    <workbookView xWindow="-28920" yWindow="-120" windowWidth="29040" windowHeight="15720" activeTab="1" xr2:uid="{47696A1A-5CCB-477E-98B5-D9C2372BB1C5}"/>
  </bookViews>
  <sheets>
    <sheet name="Instructions" sheetId="7" r:id="rId1"/>
    <sheet name="1 Program Expenses" sheetId="1" r:id="rId2"/>
    <sheet name="2 Faculty Min Number Calc." sheetId="8" r:id="rId3"/>
    <sheet name="3 Overall Program Fee" sheetId="2" r:id="rId4"/>
    <sheet name="Auto Data" sheetId="5" state="hidden" r:id="rId5"/>
  </sheets>
  <definedNames>
    <definedName name="_xlnm._FilterDatabase" localSheetId="4" hidden="1">'Auto Data'!$K$2:$L$4</definedName>
    <definedName name="Meals_for_Faculty">Table315[Meals for Faculty]</definedName>
    <definedName name="Meals_for_Students">Table3[Meals for Students]</definedName>
    <definedName name="Months">#REF!</definedName>
    <definedName name="_xlnm.Print_Area" localSheetId="1">'1 Program Expenses'!$A$2:$C$50</definedName>
    <definedName name="_xlnm.Print_Area" localSheetId="3">'3 Overall Program Fee'!$A$1:$I$51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 l="1"/>
  <c r="C15" i="1" s="1"/>
  <c r="C22" i="1" s="1"/>
  <c r="I30" i="2" s="1"/>
  <c r="I49" i="8"/>
  <c r="B8" i="1"/>
  <c r="D8" i="8" s="1"/>
  <c r="A8" i="1"/>
  <c r="A7" i="2" s="1"/>
  <c r="D2" i="8"/>
  <c r="D3" i="8"/>
  <c r="D5" i="2"/>
  <c r="G5" i="2"/>
  <c r="G6" i="8"/>
  <c r="D9" i="8"/>
  <c r="A1" i="2"/>
  <c r="D1" i="2"/>
  <c r="G1" i="2"/>
  <c r="A2" i="2"/>
  <c r="D2" i="2"/>
  <c r="G2" i="2"/>
  <c r="A4" i="2"/>
  <c r="D4" i="2"/>
  <c r="G4" i="2"/>
  <c r="A5" i="2"/>
  <c r="A8" i="2"/>
  <c r="D8" i="2"/>
  <c r="G8" i="2"/>
  <c r="I48" i="8"/>
  <c r="I37" i="8"/>
  <c r="I25" i="8"/>
  <c r="I46" i="8"/>
  <c r="I32" i="8"/>
  <c r="I34" i="8"/>
  <c r="I36" i="8" s="1"/>
  <c r="I39" i="8" s="1"/>
  <c r="A39" i="8"/>
  <c r="I20" i="8"/>
  <c r="I22" i="8" s="1"/>
  <c r="A5" i="8"/>
  <c r="G5" i="8"/>
  <c r="D5" i="8"/>
  <c r="G2" i="8"/>
  <c r="A2" i="8"/>
  <c r="I47" i="8"/>
  <c r="I50" i="8"/>
  <c r="A50" i="8"/>
  <c r="C41" i="1"/>
  <c r="C48" i="1" s="1"/>
  <c r="I23" i="2" s="1"/>
  <c r="C30" i="1"/>
  <c r="G9" i="8"/>
  <c r="A9" i="8"/>
  <c r="D6" i="8"/>
  <c r="A6" i="8"/>
  <c r="G3" i="8"/>
  <c r="A3" i="8"/>
  <c r="G8" i="8" l="1"/>
  <c r="G7" i="2"/>
  <c r="A8" i="8"/>
  <c r="I23" i="8"/>
  <c r="A27" i="8"/>
  <c r="I24" i="8"/>
  <c r="I27" i="8" s="1"/>
  <c r="C32" i="1"/>
  <c r="C35" i="1" s="1"/>
  <c r="I35" i="8"/>
  <c r="I38" i="8" s="1"/>
  <c r="D7" i="2"/>
  <c r="A38" i="2" l="1"/>
  <c r="F33" i="2" s="1"/>
  <c r="A39" i="2"/>
  <c r="F17" i="2"/>
  <c r="I24" i="2"/>
  <c r="I25" i="2" s="1"/>
  <c r="I29" i="2" s="1"/>
  <c r="I31" i="2" s="1"/>
  <c r="I26" i="8"/>
  <c r="H18" i="2"/>
  <c r="D19" i="2"/>
  <c r="H17" i="2"/>
  <c r="D13" i="2"/>
  <c r="H13" i="2"/>
  <c r="D14" i="2"/>
  <c r="F19" i="2"/>
  <c r="F15" i="2"/>
  <c r="F13" i="2"/>
  <c r="H16" i="2"/>
  <c r="D17" i="2"/>
  <c r="F16" i="2"/>
  <c r="D18" i="2"/>
  <c r="F14" i="2"/>
  <c r="H14" i="2"/>
  <c r="B17" i="2"/>
  <c r="H19" i="2"/>
  <c r="B18" i="2"/>
  <c r="D15" i="2"/>
  <c r="B16" i="2"/>
  <c r="H15" i="2"/>
  <c r="B19" i="2"/>
  <c r="B15" i="2"/>
  <c r="F18" i="2"/>
  <c r="D16" i="2"/>
  <c r="B13" i="2"/>
  <c r="B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Balsters, Bradley J</author>
  </authors>
  <commentList>
    <comment ref="C14" authorId="0" shapeId="0" xr:uid="{8D0C22D8-8D09-4D5A-9E26-EA2201F4D22C}">
      <text>
        <r>
          <rPr>
            <sz val="9"/>
            <color indexed="81"/>
            <rFont val="Tahoma"/>
            <family val="2"/>
          </rPr>
          <t>Please select option from the drop-down.</t>
        </r>
      </text>
    </comment>
    <comment ref="B41" authorId="0" shapeId="0" xr:uid="{122CC374-A193-4FEF-B321-509CB6BA1A88}">
      <text>
        <r>
          <rPr>
            <sz val="9"/>
            <color indexed="81"/>
            <rFont val="Tahoma"/>
            <family val="2"/>
          </rPr>
          <t>Please select option from the drop-down.</t>
        </r>
      </text>
    </comment>
  </commentList>
</comments>
</file>

<file path=xl/sharedStrings.xml><?xml version="1.0" encoding="utf-8"?>
<sst xmlns="http://schemas.openxmlformats.org/spreadsheetml/2006/main" count="201" uniqueCount="149">
  <si>
    <t>General Information</t>
  </si>
  <si>
    <r>
      <t xml:space="preserve">When completing this workbook, please make sure that all </t>
    </r>
    <r>
      <rPr>
        <b/>
        <sz val="10"/>
        <color rgb="FF5E0009"/>
        <rFont val="Arial"/>
        <family val="2"/>
      </rPr>
      <t>maroon cells</t>
    </r>
    <r>
      <rPr>
        <sz val="10"/>
        <rFont val="Arial"/>
        <family val="2"/>
      </rPr>
      <t xml:space="preserve"> are answered to ensure your budget proposal is complete. Some </t>
    </r>
    <r>
      <rPr>
        <b/>
        <sz val="10"/>
        <color rgb="FF5E0009"/>
        <rFont val="Arial"/>
        <family val="2"/>
      </rPr>
      <t>maroon cells</t>
    </r>
    <r>
      <rPr>
        <sz val="10"/>
        <rFont val="Arial"/>
        <family val="2"/>
      </rPr>
      <t xml:space="preserve"> are drop down lists—click on the cell and a drop down arrow will appear. Any cell not in </t>
    </r>
    <r>
      <rPr>
        <b/>
        <sz val="10"/>
        <color rgb="FF5E0009"/>
        <rFont val="Arial"/>
        <family val="2"/>
      </rPr>
      <t>maroon</t>
    </r>
    <r>
      <rPr>
        <sz val="10"/>
        <rFont val="Arial"/>
        <family val="2"/>
      </rPr>
      <t xml:space="preserve"> cannot be edited as these are pre-fixed calculations.</t>
    </r>
  </si>
  <si>
    <t>Program Expenses</t>
  </si>
  <si>
    <t>Faculty Compensation</t>
  </si>
  <si>
    <t>Overall Program Fee</t>
  </si>
  <si>
    <t>Updated: 04/27/2021</t>
  </si>
  <si>
    <t>College/School</t>
  </si>
  <si>
    <t>Program Director</t>
  </si>
  <si>
    <t>Email</t>
  </si>
  <si>
    <t>Program Title</t>
  </si>
  <si>
    <t>Travel Start Date</t>
  </si>
  <si>
    <t>Travel End Date</t>
  </si>
  <si>
    <t>Month of Departure</t>
  </si>
  <si>
    <t>Program Term</t>
  </si>
  <si>
    <t>Length of Program (in days)</t>
  </si>
  <si>
    <t>Director Expenses</t>
  </si>
  <si>
    <t>How many program directors will travel for this program? (Please make sure all Director Expenses are reflective of this number)</t>
  </si>
  <si>
    <t>Item Description</t>
  </si>
  <si>
    <t>Notes</t>
  </si>
  <si>
    <t>Amount</t>
  </si>
  <si>
    <t>Determining Meals per Diem</t>
  </si>
  <si>
    <t>Is the provider including all of the directors meals? Will the program director personally pay for meals? Please note that your determination will cap the amount of meals you can expense.</t>
  </si>
  <si>
    <t>Meals per Diem</t>
  </si>
  <si>
    <t>Meals calculated at MSU Per Diem Rate</t>
  </si>
  <si>
    <t>Airfare</t>
  </si>
  <si>
    <t>Lodging</t>
  </si>
  <si>
    <t>Ground Travel</t>
  </si>
  <si>
    <t>Taxi, Transportation Card, etc.</t>
  </si>
  <si>
    <t>Cell Phone</t>
  </si>
  <si>
    <t>Phone data</t>
  </si>
  <si>
    <t>Entrance Fees to Sites</t>
  </si>
  <si>
    <t>Miscellaneous (Immunizations, Visas, etc.)</t>
  </si>
  <si>
    <t>Total</t>
  </si>
  <si>
    <t>General Program Expenses</t>
  </si>
  <si>
    <t>Space Leases and/or Utilities</t>
  </si>
  <si>
    <t>Only include this expense if you will incur a rental fee</t>
  </si>
  <si>
    <t>Guest Instructors</t>
  </si>
  <si>
    <t>Will you contract any instructors? (i.e. musicians, lecturers, etc.)</t>
  </si>
  <si>
    <t>Group Transportation</t>
  </si>
  <si>
    <t>Bus fees, train, tips, etc.</t>
  </si>
  <si>
    <t>Promotion</t>
  </si>
  <si>
    <t>To be used for printing materials, recruitment events, etc.</t>
  </si>
  <si>
    <t>Total Faculty &amp; General Expenses</t>
  </si>
  <si>
    <t>Less College Support</t>
  </si>
  <si>
    <t>Less Department Support</t>
  </si>
  <si>
    <t>Total Shared Program Expenses</t>
  </si>
  <si>
    <t>Individual Student Expenses (Student Expenses Paid for by the Program)</t>
  </si>
  <si>
    <t>Description</t>
  </si>
  <si>
    <t>Based on a two-person occupancy</t>
  </si>
  <si>
    <t>Group Meals</t>
  </si>
  <si>
    <t>Tours</t>
  </si>
  <si>
    <t>Customized Program Fee</t>
  </si>
  <si>
    <t>Only enter information if utilizing ISA, WorldStrides, CIE, etc.</t>
  </si>
  <si>
    <t>Supplies</t>
  </si>
  <si>
    <t>Entrance Fee(s)</t>
  </si>
  <si>
    <t>Misc.</t>
  </si>
  <si>
    <t>Total Individual Student Expenses</t>
  </si>
  <si>
    <t>Full-Time Faculty Compensation Formula</t>
  </si>
  <si>
    <t>Faculty Base Pay</t>
  </si>
  <si>
    <t>Base Pay Multiplied by .025</t>
  </si>
  <si>
    <t>Undergraduate/Graduate:</t>
  </si>
  <si>
    <t>Select One</t>
  </si>
  <si>
    <t>Credit Hours:</t>
  </si>
  <si>
    <t>Faculty Salary for the Course</t>
  </si>
  <si>
    <t>University-Defined Mandatory Fringe Benefits</t>
  </si>
  <si>
    <t>Cost to University for Faculty Compensation</t>
  </si>
  <si>
    <t>Tuition per student</t>
  </si>
  <si>
    <t>Minimum Number of Students Required to Receive Full Compensation</t>
  </si>
  <si>
    <t>If your program will offer mixed credit or two faculty members, please complete this secondary calculation</t>
  </si>
  <si>
    <t>FULL-TIME FACULTY: SKIP THIS SECTION</t>
  </si>
  <si>
    <t>Per Course Faculty/Instructor Compensation Formula</t>
  </si>
  <si>
    <t>Per Course Faculty/Instructor Base Pay</t>
  </si>
  <si>
    <t>Total Per Course/Instructor Compensation</t>
  </si>
  <si>
    <t>Program Expenses Shared by Students</t>
  </si>
  <si>
    <t>(divide Total Non-Student Program Expenses by number of Students)</t>
  </si>
  <si>
    <t>Shared Program Expenses</t>
  </si>
  <si>
    <t># of Students</t>
  </si>
  <si>
    <t>Program Fee Subtotal</t>
  </si>
  <si>
    <t>Advertised Program Fee (APF)</t>
  </si>
  <si>
    <t>Advertised Program Fee Subtotal</t>
  </si>
  <si>
    <t>Domestic Programs Academic Experience Fee</t>
  </si>
  <si>
    <t>Total Advertised Program Fee (APF)</t>
  </si>
  <si>
    <t>Estimated Expenses Not Covered in Advertised Program Fee:</t>
  </si>
  <si>
    <t>Entry Fees</t>
  </si>
  <si>
    <t>Optional Excursions</t>
  </si>
  <si>
    <t>Books/Supplies</t>
  </si>
  <si>
    <t>Additional Pocket Money</t>
  </si>
  <si>
    <t>Required Immunizations</t>
  </si>
  <si>
    <t>Meals Not Included in Program</t>
  </si>
  <si>
    <t>Supplemental Course Fees</t>
  </si>
  <si>
    <t>Provider Fee</t>
  </si>
  <si>
    <t>Notes/Special Circumstances</t>
  </si>
  <si>
    <t>Term</t>
  </si>
  <si>
    <t>Undergraduate</t>
  </si>
  <si>
    <t>Program Term Dates</t>
  </si>
  <si>
    <t>Colleges</t>
  </si>
  <si>
    <t>Meals for Students</t>
  </si>
  <si>
    <t>Tuition Calculation</t>
  </si>
  <si>
    <t>Per Diem Rates</t>
  </si>
  <si>
    <t>No College</t>
  </si>
  <si>
    <t>Select One2</t>
  </si>
  <si>
    <t>Fall</t>
  </si>
  <si>
    <t>MCHHS</t>
  </si>
  <si>
    <t>All Meals Included in CP Price</t>
  </si>
  <si>
    <t>Faculty</t>
  </si>
  <si>
    <t>Spring</t>
  </si>
  <si>
    <t>All Meals Included in Program</t>
  </si>
  <si>
    <t>Graduate</t>
  </si>
  <si>
    <t>Students</t>
  </si>
  <si>
    <t>CNAS</t>
  </si>
  <si>
    <t>75% of Meals Included in Program</t>
  </si>
  <si>
    <t>DCOAG</t>
  </si>
  <si>
    <t>50% of Meals Included in Program</t>
  </si>
  <si>
    <t>Credit Hours</t>
  </si>
  <si>
    <t>GeoBlue Daily Insurance Rate</t>
  </si>
  <si>
    <t>25% of Meals Included in Program</t>
  </si>
  <si>
    <t>Summer</t>
  </si>
  <si>
    <t>COB</t>
  </si>
  <si>
    <t>Hotel Breakfast Included in Program</t>
  </si>
  <si>
    <t>Faculty &lt; 65</t>
  </si>
  <si>
    <t>COE</t>
  </si>
  <si>
    <t>No Meals Included in Program</t>
  </si>
  <si>
    <t>Int'l Program Academic Fee</t>
  </si>
  <si>
    <t>IPAE Fee</t>
  </si>
  <si>
    <t>Type</t>
  </si>
  <si>
    <t>Fee</t>
  </si>
  <si>
    <t>International</t>
  </si>
  <si>
    <t>Domestic</t>
  </si>
  <si>
    <t>Contingency Fee</t>
  </si>
  <si>
    <t>Meals for Faculty</t>
  </si>
  <si>
    <t>Faculty Salary Calculation</t>
  </si>
  <si>
    <t>Type of Program</t>
  </si>
  <si>
    <t>Percentage</t>
  </si>
  <si>
    <t>Home Built</t>
  </si>
  <si>
    <t>Regular Per Diem</t>
  </si>
  <si>
    <t>Base Pay Calculation</t>
  </si>
  <si>
    <t>Provider</t>
  </si>
  <si>
    <t>Exception by Acct'ing Specialist</t>
  </si>
  <si>
    <t>Faculty Benefits</t>
  </si>
  <si>
    <t>All Meals Included in Provider Price</t>
  </si>
  <si>
    <t>Per Course Benefits</t>
  </si>
  <si>
    <t>Paying Meals Out of Pocket</t>
  </si>
  <si>
    <t>RCASH</t>
  </si>
  <si>
    <t>Please see the Education Abroad website for Instructions on how pay is specifically determined</t>
  </si>
  <si>
    <t>When figuring your program's expenses, here are some questions to keep in mind:
• What is the cost of a faculty director(s) to travel for this program?  
• Will you include airfare?  
• Will you include all your meals, some meals, breakfast only, or none at all?
• Will you be using a third-party program provider?
This sheet is designed to assist you with thinking about all of the expenses a program will incur. When determining your numbers, especially flights, we recommend using travel websites, such as TripAdvisor, StudentUniverse, or Google Flights to find an average and visit the website(s) a few times over the course of a week to see if they are fluctuating. If the price is too good to be true, then it probably is! We recommend considering the flight and if the price seems really good, you may want to add a slight buffer to account for increases. It is always better to overestimate than underestimate. Make sure to run queries based on the time you will be traveling (if you can!). Education Abroad's Accounting Specialist will review your budget to assist with any questions you may have.</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</si>
  <si>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Minimum numbers are only for calculating full pay—if you are willing to prorate your pay, you can enroll less than the minimum. Education Abroad encourages you to speak with our Accounting Specialist for more details.</t>
  </si>
  <si>
    <r>
      <rPr>
        <sz val="10"/>
        <rFont val="Arial"/>
        <family val="2"/>
      </rPr>
      <t xml:space="preserve">In this sheet, the </t>
    </r>
    <r>
      <rPr>
        <b/>
        <sz val="10"/>
        <color rgb="FFA4D65E"/>
        <rFont val="Arial"/>
        <family val="2"/>
      </rPr>
      <t>green row</t>
    </r>
    <r>
      <rPr>
        <sz val="10"/>
        <rFont val="Arial"/>
        <family val="2"/>
      </rPr>
      <t xml:space="preserve"> is your final Program Cost per student.</t>
    </r>
    <r>
      <rPr>
        <b/>
        <sz val="10"/>
        <color rgb="FF92D050"/>
        <rFont val="Arial"/>
        <family val="2"/>
      </rPr>
      <t xml:space="preserve"> </t>
    </r>
    <r>
      <rPr>
        <sz val="10"/>
        <rFont val="Arial"/>
        <family val="2"/>
      </rPr>
      <t>This sheet is designed to allow you to think about how many students you want to accept for your program. Every student on the program splits the faculty director(s) cost, which directly impacts the overall program cost. 
This sheet is designed to help you think of any costs your students may incur out of pocket. This allows Education Abroad to ensure our students know up front what they will actually be responsible for outside of their program costs. Please consider all costs and enter any cost you think a participant may encounter (i.e. if you are not including airfare or students will need to pay for their own entry fees, etc.)</t>
    </r>
  </si>
  <si>
    <t>To complete your Faculty-Directed Proposal, Faculty Directors must determine an accurate program cost per participant. This cost is based on your director(s) cost and the individual cost incurred by the student. To assist you with determining the Advertised Program Fee, Education Abroad asks that you please complete the "Program Expenses", "Faculty Min Number Calc", &amp; "Overall Program Fee" sheets to submit your proposal.</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</si>
  <si>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Faculty salary is paid from the tuition your students pay, not your program fee. Minimum numbers are only for calculating full pay—if you are willing to prorate your pay, you can enroll fewer than the minimum.  
Education Abroad encourages you to speak with our Accounting Specialist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</si>
</sst>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mmmm"/>
    <numFmt numFmtId="167" formatCode="mm/dd/yyyy"/>
  </numFmts>
  <fonts count="19" x14ac:knownFonts="1">
    <font>
      <sz val="10"/>
      <name val="Arial"/>
    </font>
    <font>
      <sz val="10"/>
      <name val="Arial"/>
      <family val="2"/>
    </font>
    <font>
      <b/>
      <sz val="10"/>
      <name val="Arial"/>
      <family val="2"/>
    </font>
    <font>
      <sz val="8"/>
      <name val="Arial"/>
      <family val="2"/>
    </font>
    <font>
      <u/>
      <sz val="10"/>
      <color indexed="12"/>
      <name val="Arial"/>
      <family val="2"/>
    </font>
    <font>
      <sz val="9"/>
      <name val="Arial"/>
      <family val="2"/>
    </font>
    <font>
      <b/>
      <u/>
      <sz val="10"/>
      <name val="Arial"/>
      <family val="2"/>
    </font>
    <font>
      <b/>
      <sz val="9"/>
      <name val="Arial"/>
      <family val="2"/>
    </font>
    <font>
      <sz val="11"/>
      <name val="Calibri"/>
      <family val="2"/>
    </font>
    <font>
      <b/>
      <sz val="11"/>
      <name val="Calibri"/>
      <family val="2"/>
    </font>
    <font>
      <sz val="10"/>
      <name val="Calibri"/>
      <family val="2"/>
    </font>
    <font>
      <sz val="10"/>
      <color rgb="FF00B050"/>
      <name val="Arial"/>
      <family val="2"/>
    </font>
    <font>
      <sz val="10"/>
      <name val="Arial"/>
      <family val="2"/>
    </font>
    <font>
      <b/>
      <sz val="12"/>
      <name val="Arial"/>
      <family val="2"/>
    </font>
    <font>
      <b/>
      <sz val="10"/>
      <color rgb="FFC00000"/>
      <name val="Arial"/>
      <family val="2"/>
    </font>
    <font>
      <sz val="9"/>
      <color indexed="81"/>
      <name val="Tahoma"/>
      <family val="2"/>
    </font>
    <font>
      <b/>
      <sz val="10"/>
      <color rgb="FF5E0009"/>
      <name val="Arial"/>
      <family val="2"/>
    </font>
    <font>
      <b/>
      <sz val="10"/>
      <color rgb="FF92D050"/>
      <name val="Arial"/>
      <family val="2"/>
    </font>
    <font>
      <b/>
      <sz val="10"/>
      <color rgb="FFA4D65E"/>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FB500"/>
        <bgColor indexed="64"/>
      </patternFill>
    </fill>
    <fill>
      <patternFill patternType="solid">
        <fgColor rgb="FFA4D65E"/>
        <bgColor indexed="64"/>
      </patternFill>
    </fill>
    <fill>
      <patternFill patternType="solid">
        <fgColor rgb="FFBFCED6"/>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43" fontId="12" fillId="0" borderId="0" applyFont="0" applyFill="0" applyBorder="0" applyAlignment="0" applyProtection="0"/>
  </cellStyleXfs>
  <cellXfs count="232">
    <xf numFmtId="0" fontId="0" fillId="0" borderId="0" xfId="0"/>
    <xf numFmtId="0" fontId="0" fillId="0" borderId="0" xfId="0" applyAlignment="1">
      <alignment horizontal="center"/>
    </xf>
    <xf numFmtId="1" fontId="0" fillId="0" borderId="0" xfId="0" applyNumberFormat="1"/>
    <xf numFmtId="0" fontId="6" fillId="0" borderId="0" xfId="0" applyFont="1"/>
    <xf numFmtId="44" fontId="2" fillId="2" borderId="5" xfId="1" applyFont="1" applyFill="1" applyBorder="1"/>
    <xf numFmtId="0" fontId="2" fillId="0" borderId="6" xfId="0" applyFont="1" applyBorder="1"/>
    <xf numFmtId="0" fontId="11" fillId="0" borderId="0" xfId="0" applyFont="1"/>
    <xf numFmtId="0" fontId="2" fillId="0" borderId="0" xfId="0" applyFont="1" applyAlignment="1">
      <alignment shrinkToFit="1"/>
    </xf>
    <xf numFmtId="0" fontId="7" fillId="0" borderId="0" xfId="0" applyFont="1" applyAlignment="1">
      <alignment horizontal="left"/>
    </xf>
    <xf numFmtId="44" fontId="0" fillId="0" borderId="14" xfId="1" applyFont="1" applyBorder="1"/>
    <xf numFmtId="44" fontId="0" fillId="0" borderId="27" xfId="1" applyFont="1" applyBorder="1"/>
    <xf numFmtId="164" fontId="2" fillId="0" borderId="0" xfId="0" applyNumberFormat="1" applyFont="1"/>
    <xf numFmtId="0" fontId="5" fillId="0" borderId="0" xfId="0" applyFont="1"/>
    <xf numFmtId="0" fontId="2" fillId="0" borderId="13" xfId="0" applyFont="1" applyBorder="1"/>
    <xf numFmtId="0" fontId="2" fillId="0" borderId="2" xfId="0" applyFont="1" applyBorder="1"/>
    <xf numFmtId="0" fontId="2" fillId="0" borderId="7" xfId="0" applyFont="1" applyBorder="1"/>
    <xf numFmtId="0" fontId="2" fillId="0" borderId="12" xfId="0" applyFont="1" applyBorder="1"/>
    <xf numFmtId="44" fontId="2" fillId="2" borderId="5" xfId="1" applyFont="1" applyFill="1" applyBorder="1" applyProtection="1">
      <protection hidden="1"/>
    </xf>
    <xf numFmtId="44" fontId="2" fillId="0" borderId="7" xfId="1" applyFont="1" applyBorder="1"/>
    <xf numFmtId="44" fontId="2" fillId="0" borderId="4" xfId="1" applyFont="1" applyBorder="1"/>
    <xf numFmtId="0" fontId="2" fillId="0" borderId="17" xfId="0" applyFont="1" applyBorder="1"/>
    <xf numFmtId="0" fontId="2" fillId="0" borderId="0" xfId="0" applyFont="1" applyAlignment="1">
      <alignment horizontal="left"/>
    </xf>
    <xf numFmtId="164" fontId="2" fillId="2" borderId="5" xfId="1" applyNumberFormat="1" applyFont="1" applyFill="1" applyBorder="1"/>
    <xf numFmtId="0" fontId="5" fillId="0" borderId="13" xfId="0" applyFont="1" applyBorder="1"/>
    <xf numFmtId="0" fontId="5" fillId="0" borderId="14" xfId="0" applyFont="1" applyBorder="1"/>
    <xf numFmtId="1" fontId="2" fillId="0" borderId="2" xfId="0" applyNumberFormat="1" applyFont="1" applyBorder="1"/>
    <xf numFmtId="0" fontId="0" fillId="0" borderId="26" xfId="0" applyBorder="1"/>
    <xf numFmtId="0" fontId="2" fillId="0" borderId="21" xfId="0" applyFont="1" applyBorder="1" applyProtection="1">
      <protection locked="0"/>
    </xf>
    <xf numFmtId="0" fontId="2" fillId="0" borderId="19" xfId="0" applyFont="1" applyBorder="1" applyProtection="1">
      <protection locked="0"/>
    </xf>
    <xf numFmtId="44" fontId="0" fillId="0" borderId="39" xfId="1" applyFont="1" applyBorder="1" applyProtection="1">
      <protection locked="0"/>
    </xf>
    <xf numFmtId="44" fontId="0" fillId="0" borderId="0" xfId="1" applyFont="1" applyFill="1" applyBorder="1" applyProtection="1">
      <protection locked="0"/>
    </xf>
    <xf numFmtId="0" fontId="4" fillId="0" borderId="22" xfId="2" applyBorder="1" applyAlignment="1" applyProtection="1">
      <alignment horizontal="left"/>
      <protection locked="0"/>
    </xf>
    <xf numFmtId="0" fontId="1" fillId="0" borderId="6" xfId="0" applyFont="1" applyBorder="1"/>
    <xf numFmtId="0" fontId="1" fillId="0" borderId="2" xfId="0" applyFont="1" applyBorder="1" applyAlignment="1">
      <alignment shrinkToFit="1"/>
    </xf>
    <xf numFmtId="0" fontId="1" fillId="0" borderId="0" xfId="0" applyFont="1"/>
    <xf numFmtId="44" fontId="1" fillId="0" borderId="7" xfId="1" applyFont="1" applyFill="1" applyBorder="1" applyProtection="1">
      <protection locked="0"/>
    </xf>
    <xf numFmtId="0" fontId="1" fillId="0" borderId="2" xfId="0" applyFont="1" applyBorder="1"/>
    <xf numFmtId="0" fontId="0" fillId="0" borderId="14" xfId="0" applyBorder="1"/>
    <xf numFmtId="0" fontId="0" fillId="0" borderId="27" xfId="0" applyBorder="1"/>
    <xf numFmtId="44" fontId="1" fillId="3" borderId="8" xfId="1" applyFont="1" applyFill="1" applyBorder="1"/>
    <xf numFmtId="0" fontId="1" fillId="0" borderId="13" xfId="0" applyFont="1" applyBorder="1"/>
    <xf numFmtId="0" fontId="1" fillId="0" borderId="14" xfId="0" applyFont="1" applyBorder="1"/>
    <xf numFmtId="0" fontId="1" fillId="0" borderId="29" xfId="0" applyFont="1" applyBorder="1"/>
    <xf numFmtId="0" fontId="1" fillId="0" borderId="0" xfId="0" applyFont="1" applyAlignment="1">
      <alignment vertical="top" wrapText="1"/>
    </xf>
    <xf numFmtId="0" fontId="1" fillId="0" borderId="0" xfId="0" applyFont="1" applyAlignment="1">
      <alignment horizontal="left" vertical="top" wrapText="1"/>
    </xf>
    <xf numFmtId="0" fontId="3" fillId="0" borderId="0" xfId="0" applyFont="1"/>
    <xf numFmtId="44" fontId="1" fillId="0" borderId="0" xfId="1" applyFont="1"/>
    <xf numFmtId="0" fontId="0" fillId="0" borderId="14" xfId="1" applyNumberFormat="1" applyFont="1" applyBorder="1"/>
    <xf numFmtId="0" fontId="0" fillId="0" borderId="27" xfId="1" applyNumberFormat="1" applyFont="1" applyBorder="1"/>
    <xf numFmtId="10" fontId="1" fillId="0" borderId="14" xfId="3" applyNumberFormat="1" applyFont="1" applyBorder="1"/>
    <xf numFmtId="44" fontId="1" fillId="3" borderId="1" xfId="1" applyFont="1" applyFill="1" applyBorder="1" applyProtection="1"/>
    <xf numFmtId="44" fontId="1" fillId="2" borderId="1" xfId="1" applyFont="1" applyFill="1" applyBorder="1" applyProtection="1"/>
    <xf numFmtId="164" fontId="1" fillId="0" borderId="3" xfId="0" applyNumberFormat="1" applyFont="1" applyBorder="1" applyAlignment="1">
      <alignment horizontal="left"/>
    </xf>
    <xf numFmtId="164" fontId="1" fillId="0" borderId="20" xfId="0" applyNumberFormat="1" applyFont="1" applyBorder="1" applyAlignment="1">
      <alignment horizontal="left"/>
    </xf>
    <xf numFmtId="164" fontId="1" fillId="0" borderId="11" xfId="0" applyNumberFormat="1" applyFont="1" applyBorder="1" applyAlignment="1">
      <alignment horizontal="left"/>
    </xf>
    <xf numFmtId="164" fontId="1" fillId="0" borderId="20" xfId="0" applyNumberFormat="1" applyFont="1" applyBorder="1" applyAlignment="1">
      <alignment horizontal="center"/>
    </xf>
    <xf numFmtId="44" fontId="1" fillId="2" borderId="1" xfId="4" applyNumberFormat="1" applyFont="1" applyFill="1" applyBorder="1" applyProtection="1"/>
    <xf numFmtId="164" fontId="2" fillId="0" borderId="0" xfId="0" applyNumberFormat="1" applyFont="1" applyAlignment="1">
      <alignment horizontal="right"/>
    </xf>
    <xf numFmtId="164" fontId="2" fillId="0" borderId="0" xfId="1" applyNumberFormat="1" applyFont="1" applyFill="1" applyBorder="1" applyProtection="1"/>
    <xf numFmtId="44" fontId="2" fillId="0" borderId="2" xfId="1" applyFont="1" applyBorder="1" applyProtection="1">
      <protection locked="0"/>
    </xf>
    <xf numFmtId="1" fontId="0" fillId="0" borderId="14" xfId="3" applyNumberFormat="1" applyFont="1" applyBorder="1"/>
    <xf numFmtId="1" fontId="0" fillId="0" borderId="27" xfId="3" applyNumberFormat="1" applyFont="1" applyBorder="1"/>
    <xf numFmtId="0" fontId="2" fillId="0" borderId="4" xfId="0" applyFont="1" applyBorder="1"/>
    <xf numFmtId="0" fontId="2" fillId="0" borderId="32" xfId="0" applyFont="1" applyBorder="1" applyProtection="1">
      <protection locked="0"/>
    </xf>
    <xf numFmtId="0" fontId="2" fillId="0" borderId="0" xfId="0" applyFont="1"/>
    <xf numFmtId="0" fontId="0" fillId="0" borderId="13" xfId="0" applyBorder="1"/>
    <xf numFmtId="0" fontId="1" fillId="0" borderId="0" xfId="0" applyFont="1" applyAlignment="1">
      <alignment horizontal="right"/>
    </xf>
    <xf numFmtId="0" fontId="1" fillId="0" borderId="16" xfId="0" applyFont="1" applyBorder="1"/>
    <xf numFmtId="0" fontId="1" fillId="0" borderId="4" xfId="0" applyFont="1" applyBorder="1" applyAlignment="1">
      <alignment wrapText="1"/>
    </xf>
    <xf numFmtId="0" fontId="1" fillId="0" borderId="2" xfId="0" applyFont="1" applyBorder="1" applyAlignment="1" applyProtection="1">
      <alignment shrinkToFit="1"/>
      <protection locked="0"/>
    </xf>
    <xf numFmtId="44" fontId="14" fillId="2" borderId="1" xfId="1" applyFont="1" applyFill="1" applyBorder="1" applyProtection="1"/>
    <xf numFmtId="0" fontId="1" fillId="0" borderId="13" xfId="0" applyFont="1" applyBorder="1" applyAlignment="1">
      <alignment horizontal="center"/>
    </xf>
    <xf numFmtId="0" fontId="1" fillId="0" borderId="14" xfId="0" applyFont="1" applyBorder="1" applyAlignment="1">
      <alignment horizontal="center"/>
    </xf>
    <xf numFmtId="164" fontId="9" fillId="5" borderId="45" xfId="0" applyNumberFormat="1" applyFont="1" applyFill="1" applyBorder="1" applyAlignment="1">
      <alignment vertical="center"/>
    </xf>
    <xf numFmtId="44" fontId="0" fillId="2" borderId="25" xfId="1" applyFont="1" applyFill="1" applyBorder="1"/>
    <xf numFmtId="44" fontId="0" fillId="3" borderId="13" xfId="1" applyFont="1" applyFill="1" applyBorder="1"/>
    <xf numFmtId="44" fontId="0" fillId="0" borderId="13" xfId="1" applyFont="1" applyBorder="1" applyProtection="1">
      <protection locked="0"/>
    </xf>
    <xf numFmtId="0" fontId="1" fillId="0" borderId="13" xfId="0" applyFont="1" applyBorder="1" applyAlignment="1">
      <alignment horizontal="left"/>
    </xf>
    <xf numFmtId="0" fontId="0" fillId="0" borderId="29" xfId="0" applyBorder="1"/>
    <xf numFmtId="0" fontId="10" fillId="0" borderId="20" xfId="0" applyFont="1" applyBorder="1" applyAlignment="1">
      <alignment horizontal="right" vertical="center" wrapText="1"/>
    </xf>
    <xf numFmtId="44" fontId="1" fillId="2" borderId="16" xfId="4" applyNumberFormat="1" applyFont="1" applyFill="1" applyBorder="1" applyProtection="1"/>
    <xf numFmtId="164" fontId="2" fillId="0" borderId="5" xfId="0" applyNumberFormat="1" applyFont="1" applyBorder="1" applyAlignment="1">
      <alignment horizontal="right"/>
    </xf>
    <xf numFmtId="164" fontId="2" fillId="0" borderId="1" xfId="0" applyNumberFormat="1" applyFont="1" applyBorder="1" applyAlignment="1">
      <alignment horizontal="center"/>
    </xf>
    <xf numFmtId="164" fontId="2" fillId="0" borderId="42" xfId="0" applyNumberFormat="1" applyFont="1" applyBorder="1" applyAlignment="1">
      <alignment horizontal="center"/>
    </xf>
    <xf numFmtId="1" fontId="2" fillId="0" borderId="6" xfId="0" applyNumberFormat="1" applyFont="1" applyBorder="1"/>
    <xf numFmtId="0" fontId="2" fillId="0" borderId="14" xfId="0" applyFont="1" applyBorder="1" applyAlignment="1">
      <alignment horizontal="left"/>
    </xf>
    <xf numFmtId="165" fontId="0" fillId="0" borderId="0" xfId="0" applyNumberFormat="1"/>
    <xf numFmtId="0" fontId="2" fillId="0" borderId="14" xfId="0" applyFont="1" applyBorder="1"/>
    <xf numFmtId="0" fontId="2" fillId="0" borderId="29" xfId="0" applyFont="1" applyBorder="1"/>
    <xf numFmtId="0" fontId="2" fillId="0" borderId="26" xfId="0" applyFont="1" applyBorder="1"/>
    <xf numFmtId="0" fontId="2" fillId="0" borderId="27" xfId="0" applyFont="1" applyBorder="1"/>
    <xf numFmtId="1" fontId="2" fillId="3" borderId="28" xfId="0" applyNumberFormat="1" applyFont="1" applyFill="1" applyBorder="1" applyAlignment="1">
      <alignment horizontal="left"/>
    </xf>
    <xf numFmtId="44" fontId="14" fillId="3" borderId="5" xfId="1" applyFont="1" applyFill="1" applyBorder="1" applyProtection="1"/>
    <xf numFmtId="1" fontId="2" fillId="3" borderId="5" xfId="1" applyNumberFormat="1" applyFont="1" applyFill="1" applyBorder="1" applyProtection="1"/>
    <xf numFmtId="167" fontId="2" fillId="0" borderId="11" xfId="0" applyNumberFormat="1" applyFont="1" applyBorder="1" applyAlignment="1" applyProtection="1">
      <alignment horizontal="left" shrinkToFit="1"/>
      <protection locked="0"/>
    </xf>
    <xf numFmtId="167" fontId="2" fillId="0" borderId="28" xfId="0" applyNumberFormat="1" applyFont="1" applyBorder="1" applyAlignment="1" applyProtection="1">
      <alignment horizontal="left" shrinkToFit="1"/>
      <protection locked="0"/>
    </xf>
    <xf numFmtId="0" fontId="7" fillId="0" borderId="30" xfId="0" applyFont="1" applyBorder="1" applyProtection="1">
      <protection locked="0"/>
    </xf>
    <xf numFmtId="0" fontId="0" fillId="0" borderId="26" xfId="0" applyBorder="1" applyAlignment="1" applyProtection="1">
      <alignment horizontal="left"/>
      <protection locked="0"/>
    </xf>
    <xf numFmtId="0" fontId="0" fillId="0" borderId="0" xfId="0" applyAlignment="1" applyProtection="1">
      <alignment horizontal="left"/>
      <protection locked="0"/>
    </xf>
    <xf numFmtId="0" fontId="0" fillId="0" borderId="14" xfId="0" applyBorder="1" applyAlignment="1" applyProtection="1">
      <alignment horizontal="left"/>
      <protection locked="0"/>
    </xf>
    <xf numFmtId="0" fontId="0" fillId="0" borderId="27" xfId="0" applyBorder="1" applyAlignment="1" applyProtection="1">
      <alignment horizontal="left"/>
      <protection locked="0"/>
    </xf>
    <xf numFmtId="0" fontId="0" fillId="0" borderId="0" xfId="0" applyAlignment="1">
      <alignment horizontal="left"/>
    </xf>
    <xf numFmtId="0" fontId="1" fillId="0" borderId="0" xfId="0" applyFont="1" applyAlignment="1">
      <alignment horizontal="left"/>
    </xf>
    <xf numFmtId="0" fontId="1" fillId="0" borderId="0" xfId="0" applyFont="1" applyAlignment="1" applyProtection="1">
      <alignment horizontal="left" vertical="center"/>
      <protection locked="0"/>
    </xf>
    <xf numFmtId="0" fontId="0" fillId="0" borderId="14" xfId="0" applyBorder="1" applyAlignment="1" applyProtection="1">
      <alignment horizontal="left" vertical="center"/>
      <protection locked="0"/>
    </xf>
    <xf numFmtId="44" fontId="1" fillId="0" borderId="37" xfId="1" applyFont="1" applyBorder="1" applyProtection="1">
      <protection locked="0"/>
    </xf>
    <xf numFmtId="166" fontId="1" fillId="3" borderId="11" xfId="0" applyNumberFormat="1" applyFont="1" applyFill="1" applyBorder="1" applyAlignment="1">
      <alignment horizontal="left"/>
    </xf>
    <xf numFmtId="0" fontId="1" fillId="3" borderId="11" xfId="0" applyFont="1" applyFill="1" applyBorder="1"/>
    <xf numFmtId="44" fontId="1" fillId="0" borderId="7" xfId="1" applyFont="1" applyFill="1" applyBorder="1" applyAlignment="1" applyProtection="1">
      <alignment horizontal="right"/>
      <protection locked="0"/>
    </xf>
    <xf numFmtId="0" fontId="1" fillId="0" borderId="4" xfId="0" applyFont="1" applyBorder="1" applyAlignment="1">
      <alignment shrinkToFit="1"/>
    </xf>
    <xf numFmtId="44" fontId="1" fillId="0" borderId="9" xfId="1" applyFont="1" applyFill="1" applyBorder="1" applyProtection="1">
      <protection locked="0"/>
    </xf>
    <xf numFmtId="0" fontId="1" fillId="0" borderId="10" xfId="0" applyFont="1" applyBorder="1" applyAlignment="1">
      <alignment shrinkToFit="1"/>
    </xf>
    <xf numFmtId="0" fontId="1" fillId="0" borderId="3" xfId="0" applyFont="1" applyBorder="1" applyAlignment="1">
      <alignment shrinkToFit="1"/>
    </xf>
    <xf numFmtId="0" fontId="1" fillId="3" borderId="13" xfId="0" applyFont="1" applyFill="1" applyBorder="1"/>
    <xf numFmtId="0" fontId="1" fillId="3" borderId="0" xfId="0" applyFont="1" applyFill="1"/>
    <xf numFmtId="44" fontId="1" fillId="3" borderId="14" xfId="1" applyFont="1" applyFill="1" applyBorder="1"/>
    <xf numFmtId="44" fontId="1" fillId="0" borderId="44" xfId="1" applyFont="1" applyFill="1" applyBorder="1" applyProtection="1">
      <protection locked="0"/>
    </xf>
    <xf numFmtId="44" fontId="1" fillId="0" borderId="15" xfId="1" applyFont="1" applyFill="1" applyBorder="1" applyProtection="1">
      <protection locked="0"/>
    </xf>
    <xf numFmtId="1" fontId="1" fillId="0" borderId="0" xfId="0" applyNumberFormat="1" applyFont="1"/>
    <xf numFmtId="44" fontId="1" fillId="0" borderId="2" xfId="1" applyFont="1" applyFill="1" applyBorder="1" applyProtection="1">
      <protection locked="0"/>
    </xf>
    <xf numFmtId="44" fontId="1" fillId="3" borderId="2" xfId="1" applyFont="1" applyFill="1" applyBorder="1" applyProtection="1"/>
    <xf numFmtId="0" fontId="1" fillId="0" borderId="18" xfId="0" applyFont="1" applyBorder="1" applyAlignment="1">
      <alignment shrinkToFit="1"/>
    </xf>
    <xf numFmtId="164" fontId="1" fillId="2" borderId="2" xfId="1" applyNumberFormat="1" applyFont="1" applyFill="1" applyBorder="1"/>
    <xf numFmtId="164" fontId="1" fillId="2" borderId="7" xfId="1" applyNumberFormat="1" applyFont="1" applyFill="1" applyBorder="1"/>
    <xf numFmtId="164" fontId="1" fillId="0" borderId="29" xfId="0" applyNumberFormat="1" applyFont="1" applyBorder="1"/>
    <xf numFmtId="164" fontId="1" fillId="0" borderId="26" xfId="0" applyNumberFormat="1" applyFont="1" applyBorder="1"/>
    <xf numFmtId="164" fontId="1" fillId="0" borderId="27" xfId="0" applyNumberFormat="1" applyFont="1" applyBorder="1"/>
    <xf numFmtId="164" fontId="1" fillId="0" borderId="0" xfId="0" applyNumberFormat="1" applyFont="1"/>
    <xf numFmtId="1" fontId="1" fillId="0" borderId="0" xfId="0" applyNumberFormat="1" applyFont="1" applyAlignment="1">
      <alignment wrapText="1"/>
    </xf>
    <xf numFmtId="164" fontId="1" fillId="2" borderId="33" xfId="1" applyNumberFormat="1" applyFont="1" applyFill="1" applyBorder="1"/>
    <xf numFmtId="0" fontId="1"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13" fillId="0" borderId="0" xfId="0" applyFont="1" applyAlignment="1">
      <alignment vertical="top"/>
    </xf>
    <xf numFmtId="0" fontId="1" fillId="0" borderId="0" xfId="0" applyFont="1" applyAlignment="1">
      <alignment horizontal="center"/>
    </xf>
    <xf numFmtId="0" fontId="1" fillId="0" borderId="39" xfId="0" applyFont="1" applyBorder="1" applyAlignment="1">
      <alignment horizontal="center" vertical="center"/>
    </xf>
    <xf numFmtId="0" fontId="2" fillId="6" borderId="21" xfId="0" applyFont="1" applyFill="1" applyBorder="1" applyAlignment="1">
      <alignment horizontal="center"/>
    </xf>
    <xf numFmtId="0" fontId="2" fillId="6" borderId="19" xfId="0" applyFont="1" applyFill="1" applyBorder="1" applyAlignment="1">
      <alignment horizontal="center"/>
    </xf>
    <xf numFmtId="0" fontId="2" fillId="6" borderId="22" xfId="0" applyFont="1" applyFill="1" applyBorder="1" applyAlignment="1">
      <alignment horizontal="center"/>
    </xf>
    <xf numFmtId="0" fontId="2" fillId="0" borderId="43" xfId="0" applyFont="1" applyBorder="1" applyAlignment="1">
      <alignment horizontal="left" wrapText="1"/>
    </xf>
    <xf numFmtId="0" fontId="2" fillId="0" borderId="16" xfId="0" applyFont="1" applyBorder="1" applyAlignment="1">
      <alignment horizontal="left" wrapText="1"/>
    </xf>
    <xf numFmtId="0" fontId="2" fillId="6" borderId="3" xfId="0" applyFont="1" applyFill="1" applyBorder="1" applyAlignment="1">
      <alignment horizontal="center"/>
    </xf>
    <xf numFmtId="0" fontId="2" fillId="6" borderId="20" xfId="0" applyFont="1" applyFill="1" applyBorder="1" applyAlignment="1">
      <alignment horizontal="center"/>
    </xf>
    <xf numFmtId="0" fontId="2" fillId="6" borderId="16" xfId="0" applyFont="1" applyFill="1" applyBorder="1" applyAlignment="1">
      <alignment horizontal="center"/>
    </xf>
    <xf numFmtId="164" fontId="1" fillId="0" borderId="20" xfId="0" applyNumberFormat="1" applyFont="1" applyBorder="1" applyAlignment="1">
      <alignment horizontal="right"/>
    </xf>
    <xf numFmtId="164" fontId="1" fillId="0" borderId="16" xfId="0" applyNumberFormat="1" applyFont="1" applyBorder="1" applyAlignment="1">
      <alignment horizontal="right"/>
    </xf>
    <xf numFmtId="0" fontId="2" fillId="3" borderId="40" xfId="0" applyFont="1" applyFill="1" applyBorder="1" applyAlignment="1">
      <alignment horizontal="left" shrinkToFit="1"/>
    </xf>
    <xf numFmtId="0" fontId="2" fillId="3" borderId="41" xfId="0" applyFont="1" applyFill="1" applyBorder="1" applyAlignment="1">
      <alignment horizontal="left" shrinkToFit="1"/>
    </xf>
    <xf numFmtId="0" fontId="2" fillId="3" borderId="50" xfId="0" applyFont="1" applyFill="1" applyBorder="1" applyAlignment="1">
      <alignment horizontal="left"/>
    </xf>
    <xf numFmtId="0" fontId="2" fillId="3" borderId="45" xfId="0" applyFont="1" applyFill="1" applyBorder="1" applyAlignment="1">
      <alignment horizontal="left"/>
    </xf>
    <xf numFmtId="14" fontId="2" fillId="3" borderId="41" xfId="0" applyNumberFormat="1" applyFont="1" applyFill="1" applyBorder="1" applyAlignment="1">
      <alignment horizontal="left" shrinkToFit="1"/>
    </xf>
    <xf numFmtId="14" fontId="2" fillId="3" borderId="44" xfId="0" applyNumberFormat="1" applyFont="1" applyFill="1" applyBorder="1" applyAlignment="1">
      <alignment horizontal="left" shrinkToFit="1"/>
    </xf>
    <xf numFmtId="0" fontId="1" fillId="3" borderId="0" xfId="0" applyFont="1" applyFill="1" applyAlignment="1">
      <alignment horizontal="left"/>
    </xf>
    <xf numFmtId="0" fontId="2" fillId="3" borderId="0" xfId="0" applyFont="1" applyFill="1" applyAlignment="1">
      <alignment horizontal="left" shrinkToFit="1"/>
    </xf>
    <xf numFmtId="0" fontId="2" fillId="3" borderId="14" xfId="0" applyFont="1" applyFill="1" applyBorder="1" applyAlignment="1">
      <alignment horizontal="left" shrinkToFit="1"/>
    </xf>
    <xf numFmtId="0" fontId="2" fillId="3" borderId="12" xfId="0" applyFont="1" applyFill="1" applyBorder="1" applyAlignment="1">
      <alignment horizontal="left"/>
    </xf>
    <xf numFmtId="164" fontId="7" fillId="6" borderId="0" xfId="0" applyNumberFormat="1" applyFont="1" applyFill="1" applyAlignment="1">
      <alignment horizontal="center"/>
    </xf>
    <xf numFmtId="164" fontId="2" fillId="0" borderId="11" xfId="0" applyNumberFormat="1" applyFont="1" applyBorder="1" applyAlignment="1">
      <alignment horizontal="right"/>
    </xf>
    <xf numFmtId="164" fontId="2" fillId="0" borderId="20" xfId="0" applyNumberFormat="1" applyFont="1" applyBorder="1" applyAlignment="1">
      <alignment horizontal="right"/>
    </xf>
    <xf numFmtId="164" fontId="2" fillId="0" borderId="16" xfId="0" applyNumberFormat="1" applyFont="1" applyBorder="1" applyAlignment="1">
      <alignment horizontal="right"/>
    </xf>
    <xf numFmtId="164" fontId="1" fillId="0" borderId="3" xfId="0" applyNumberFormat="1" applyFont="1" applyBorder="1" applyAlignment="1">
      <alignment horizontal="right"/>
    </xf>
    <xf numFmtId="1" fontId="1" fillId="0" borderId="20" xfId="0" applyNumberFormat="1" applyFont="1" applyBorder="1" applyAlignment="1" applyProtection="1">
      <alignment horizontal="center"/>
      <protection locked="0"/>
    </xf>
    <xf numFmtId="0" fontId="7" fillId="0" borderId="37" xfId="0" applyFont="1" applyBorder="1" applyAlignment="1">
      <alignment horizontal="left" vertical="top" wrapText="1"/>
    </xf>
    <xf numFmtId="0" fontId="7" fillId="0" borderId="39" xfId="0" applyFont="1" applyBorder="1" applyAlignment="1">
      <alignment horizontal="left" vertical="top" wrapText="1"/>
    </xf>
    <xf numFmtId="0" fontId="7" fillId="0" borderId="38"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29" xfId="0" applyFont="1" applyBorder="1" applyAlignment="1">
      <alignment horizontal="left"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164" fontId="2" fillId="0" borderId="31" xfId="0" applyNumberFormat="1" applyFont="1" applyBorder="1" applyAlignment="1">
      <alignment horizontal="right"/>
    </xf>
    <xf numFmtId="164" fontId="13" fillId="0" borderId="0" xfId="0" applyNumberFormat="1" applyFont="1" applyAlignment="1">
      <alignment horizontal="center"/>
    </xf>
    <xf numFmtId="164" fontId="2" fillId="0" borderId="3" xfId="0" applyNumberFormat="1" applyFont="1" applyBorder="1" applyAlignment="1">
      <alignment horizontal="right"/>
    </xf>
    <xf numFmtId="0" fontId="8" fillId="0" borderId="20" xfId="0" applyFont="1" applyBorder="1" applyAlignment="1" applyProtection="1">
      <alignment horizontal="center" vertical="center" wrapText="1"/>
      <protection locked="0"/>
    </xf>
    <xf numFmtId="166" fontId="2" fillId="3" borderId="40" xfId="0" applyNumberFormat="1" applyFont="1" applyFill="1" applyBorder="1" applyAlignment="1">
      <alignment horizontal="left" shrinkToFit="1"/>
    </xf>
    <xf numFmtId="166" fontId="2" fillId="3" borderId="41" xfId="0" applyNumberFormat="1" applyFont="1" applyFill="1" applyBorder="1" applyAlignment="1">
      <alignment horizontal="left" shrinkToFit="1"/>
    </xf>
    <xf numFmtId="1" fontId="2" fillId="3" borderId="41" xfId="0" applyNumberFormat="1" applyFont="1" applyFill="1" applyBorder="1" applyAlignment="1">
      <alignment horizontal="left" shrinkToFit="1"/>
    </xf>
    <xf numFmtId="1" fontId="2" fillId="3" borderId="44" xfId="0" applyNumberFormat="1" applyFont="1" applyFill="1" applyBorder="1" applyAlignment="1">
      <alignment horizontal="left" shrinkToFit="1"/>
    </xf>
    <xf numFmtId="0" fontId="5" fillId="3" borderId="13" xfId="0" applyFont="1" applyFill="1" applyBorder="1"/>
    <xf numFmtId="0" fontId="5" fillId="3" borderId="0" xfId="0" applyFont="1" applyFill="1"/>
    <xf numFmtId="0" fontId="2" fillId="3" borderId="44" xfId="0" applyFont="1" applyFill="1" applyBorder="1" applyAlignment="1">
      <alignment horizontal="left" shrinkToFit="1"/>
    </xf>
    <xf numFmtId="0" fontId="1" fillId="3" borderId="13" xfId="0" applyFont="1" applyFill="1" applyBorder="1"/>
    <xf numFmtId="0" fontId="1" fillId="3" borderId="0" xfId="0" applyFont="1" applyFill="1"/>
    <xf numFmtId="0" fontId="1" fillId="3" borderId="14" xfId="0" applyFont="1" applyFill="1" applyBorder="1"/>
    <xf numFmtId="164" fontId="13" fillId="0" borderId="11" xfId="0" applyNumberFormat="1" applyFont="1" applyBorder="1" applyAlignment="1">
      <alignment horizontal="center"/>
    </xf>
    <xf numFmtId="164" fontId="2" fillId="4" borderId="0" xfId="0" applyNumberFormat="1" applyFont="1" applyFill="1" applyAlignment="1">
      <alignment horizontal="center"/>
    </xf>
    <xf numFmtId="0" fontId="1" fillId="0" borderId="20" xfId="0" applyFont="1" applyBorder="1" applyAlignment="1">
      <alignment horizontal="center"/>
    </xf>
    <xf numFmtId="0" fontId="0" fillId="0" borderId="20" xfId="0" applyBorder="1" applyAlignment="1">
      <alignment horizontal="center"/>
    </xf>
    <xf numFmtId="0" fontId="1" fillId="0" borderId="39" xfId="0" applyFont="1" applyBorder="1" applyAlignment="1">
      <alignment horizontal="left" vertical="top"/>
    </xf>
    <xf numFmtId="0" fontId="1" fillId="0" borderId="38" xfId="0" applyFont="1" applyBorder="1" applyAlignment="1">
      <alignment horizontal="left" vertical="top"/>
    </xf>
    <xf numFmtId="0" fontId="1" fillId="0" borderId="0" xfId="0" applyFont="1" applyAlignment="1">
      <alignment horizontal="left" vertical="top"/>
    </xf>
    <xf numFmtId="0" fontId="1" fillId="0" borderId="14" xfId="0" applyFont="1" applyBorder="1" applyAlignment="1">
      <alignment horizontal="left" vertical="top"/>
    </xf>
    <xf numFmtId="0" fontId="1" fillId="0" borderId="0" xfId="0" applyFont="1" applyAlignment="1" applyProtection="1">
      <alignment horizontal="left" vertical="top"/>
      <protection locked="0"/>
    </xf>
    <xf numFmtId="0" fontId="0" fillId="0" borderId="14" xfId="0" applyBorder="1" applyAlignment="1" applyProtection="1">
      <alignment horizontal="left" vertical="top"/>
      <protection locked="0"/>
    </xf>
    <xf numFmtId="0" fontId="13" fillId="0" borderId="0" xfId="0" applyFont="1" applyAlignment="1" applyProtection="1">
      <alignment horizontal="left" vertical="top" wrapText="1" shrinkToFit="1"/>
      <protection locked="0"/>
    </xf>
    <xf numFmtId="0" fontId="2" fillId="0" borderId="13"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2" fillId="0" borderId="37" xfId="0" applyFont="1" applyBorder="1" applyAlignment="1">
      <alignment horizontal="left"/>
    </xf>
    <xf numFmtId="0" fontId="2" fillId="0" borderId="39" xfId="0" applyFont="1" applyBorder="1" applyAlignment="1">
      <alignment horizontal="left"/>
    </xf>
    <xf numFmtId="0" fontId="2" fillId="0" borderId="38" xfId="0" applyFont="1" applyBorder="1" applyAlignment="1">
      <alignment horizontal="left"/>
    </xf>
    <xf numFmtId="0" fontId="2" fillId="0" borderId="23" xfId="0" applyFont="1" applyBorder="1" applyAlignment="1">
      <alignment horizontal="right"/>
    </xf>
    <xf numFmtId="0" fontId="2" fillId="0" borderId="24" xfId="0" applyFont="1" applyBorder="1" applyAlignment="1">
      <alignment horizontal="right"/>
    </xf>
    <xf numFmtId="164" fontId="1" fillId="0" borderId="47" xfId="0" applyNumberFormat="1" applyFont="1" applyBorder="1"/>
    <xf numFmtId="164" fontId="1" fillId="0" borderId="1" xfId="0" applyNumberFormat="1" applyFont="1" applyBorder="1"/>
    <xf numFmtId="164" fontId="1" fillId="0" borderId="48" xfId="0" applyNumberFormat="1" applyFont="1" applyBorder="1"/>
    <xf numFmtId="164" fontId="2" fillId="0" borderId="2" xfId="0" applyNumberFormat="1" applyFont="1" applyBorder="1" applyAlignment="1">
      <alignment horizontal="center"/>
    </xf>
    <xf numFmtId="164" fontId="1" fillId="0" borderId="2" xfId="0" applyNumberFormat="1" applyFont="1" applyBorder="1" applyAlignment="1">
      <alignment horizontal="center"/>
    </xf>
    <xf numFmtId="164" fontId="1" fillId="0" borderId="2" xfId="0" applyNumberFormat="1" applyFont="1" applyBorder="1"/>
    <xf numFmtId="164" fontId="2" fillId="0" borderId="40" xfId="0" applyNumberFormat="1" applyFont="1" applyBorder="1" applyAlignment="1">
      <alignment horizontal="center"/>
    </xf>
    <xf numFmtId="164" fontId="1" fillId="0" borderId="41" xfId="0" applyNumberFormat="1" applyFont="1" applyBorder="1" applyAlignment="1">
      <alignment horizontal="center"/>
    </xf>
    <xf numFmtId="164" fontId="2" fillId="0" borderId="10" xfId="0" applyNumberFormat="1" applyFont="1" applyBorder="1" applyAlignment="1">
      <alignment horizontal="right" shrinkToFit="1"/>
    </xf>
    <xf numFmtId="164" fontId="2" fillId="0" borderId="34" xfId="0" applyNumberFormat="1" applyFont="1" applyBorder="1" applyAlignment="1">
      <alignment horizontal="right" shrinkToFit="1"/>
    </xf>
    <xf numFmtId="164" fontId="2" fillId="0" borderId="35" xfId="0" applyNumberFormat="1" applyFont="1" applyBorder="1" applyAlignment="1">
      <alignment horizontal="right" shrinkToFit="1"/>
    </xf>
    <xf numFmtId="164" fontId="2" fillId="0" borderId="33" xfId="0" applyNumberFormat="1" applyFont="1" applyBorder="1" applyAlignment="1">
      <alignment horizontal="right"/>
    </xf>
    <xf numFmtId="164" fontId="2" fillId="0" borderId="36" xfId="0" applyNumberFormat="1" applyFont="1" applyBorder="1" applyAlignment="1">
      <alignment horizontal="right"/>
    </xf>
    <xf numFmtId="164" fontId="2" fillId="0" borderId="28" xfId="0" applyNumberFormat="1" applyFont="1" applyBorder="1" applyAlignment="1">
      <alignment horizontal="right"/>
    </xf>
    <xf numFmtId="164" fontId="2" fillId="5" borderId="29" xfId="0" applyNumberFormat="1" applyFont="1" applyFill="1" applyBorder="1" applyAlignment="1">
      <alignment horizontal="right"/>
    </xf>
    <xf numFmtId="164" fontId="2" fillId="5" borderId="26" xfId="0" applyNumberFormat="1" applyFont="1" applyFill="1" applyBorder="1" applyAlignment="1">
      <alignment horizontal="right"/>
    </xf>
    <xf numFmtId="164" fontId="1" fillId="0" borderId="46" xfId="0" applyNumberFormat="1" applyFont="1" applyBorder="1" applyAlignment="1">
      <alignment horizontal="right"/>
    </xf>
    <xf numFmtId="164" fontId="1" fillId="0" borderId="1" xfId="0" applyNumberFormat="1" applyFont="1" applyBorder="1" applyAlignment="1">
      <alignment horizontal="right"/>
    </xf>
    <xf numFmtId="164" fontId="5" fillId="0" borderId="13" xfId="0" applyNumberFormat="1" applyFont="1" applyBorder="1"/>
    <xf numFmtId="164" fontId="5" fillId="0" borderId="0" xfId="0" applyNumberFormat="1" applyFont="1"/>
    <xf numFmtId="164" fontId="1" fillId="0" borderId="0" xfId="0" applyNumberFormat="1" applyFont="1" applyAlignment="1">
      <alignment horizontal="right"/>
    </xf>
    <xf numFmtId="164" fontId="1" fillId="0" borderId="49" xfId="0" applyNumberFormat="1" applyFont="1" applyBorder="1" applyAlignment="1">
      <alignment horizontal="right"/>
    </xf>
    <xf numFmtId="1" fontId="2" fillId="0" borderId="23" xfId="0" applyNumberFormat="1" applyFont="1" applyBorder="1" applyProtection="1">
      <protection locked="0"/>
    </xf>
    <xf numFmtId="1" fontId="1" fillId="0" borderId="24" xfId="0" applyNumberFormat="1" applyFont="1" applyBorder="1" applyProtection="1">
      <protection locked="0"/>
    </xf>
    <xf numFmtId="1" fontId="1" fillId="0" borderId="25" xfId="0" applyNumberFormat="1" applyFont="1" applyBorder="1" applyProtection="1">
      <protection locked="0"/>
    </xf>
    <xf numFmtId="164" fontId="2" fillId="0" borderId="2" xfId="0" applyNumberFormat="1" applyFont="1" applyBorder="1"/>
    <xf numFmtId="0" fontId="2" fillId="0" borderId="37" xfId="0" applyFont="1" applyBorder="1" applyAlignment="1">
      <alignment horizontal="center"/>
    </xf>
    <xf numFmtId="0" fontId="2" fillId="0" borderId="38" xfId="0" applyFont="1" applyBorder="1" applyAlignment="1">
      <alignment horizontal="center"/>
    </xf>
  </cellXfs>
  <cellStyles count="5">
    <cellStyle name="Comma" xfId="4" builtinId="3"/>
    <cellStyle name="Currency" xfId="1" builtinId="4"/>
    <cellStyle name="Hyperlink" xfId="2" builtinId="8"/>
    <cellStyle name="Normal" xfId="0" builtinId="0"/>
    <cellStyle name="Percent" xfId="3" builtinId="5"/>
  </cellStyles>
  <dxfs count="52">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5" formatCode="0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mruColors>
      <color rgb="FFEB002B"/>
      <color rgb="FFBFCED6"/>
      <color rgb="FF6BA4B8"/>
      <color rgb="FF425563"/>
      <color rgb="FFA4D65E"/>
      <color rgb="FF5E0009"/>
      <color rgb="FFCFB500"/>
      <color rgb="FF009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2:B14" totalsRowShown="0" headerRowDxfId="51" dataDxfId="50" tableBorderDxfId="49">
  <autoFilter ref="A2:B14" xr:uid="{00000000-0009-0000-0100-000001000000}"/>
  <tableColumns count="2">
    <tableColumn id="1" xr3:uid="{00000000-0010-0000-0300-000001000000}" name="Select One" dataDxfId="48"/>
    <tableColumn id="2" xr3:uid="{00000000-0010-0000-0300-000002000000}" name="Term" dataDxfId="4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49" displayName="Table49" ref="K17:L21" totalsRowShown="0" headerRowDxfId="23">
  <autoFilter ref="K17:L21" xr:uid="{00000000-0009-0000-0100-000008000000}"/>
  <tableColumns count="2">
    <tableColumn id="1" xr3:uid="{00000000-0010-0000-0C00-000001000000}" name="Select One" dataDxfId="22"/>
    <tableColumn id="2" xr3:uid="{00000000-0010-0000-0C00-000002000000}" name="Select One2" dataDxfId="21" dataCellStyle="Currency"/>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Table410" displayName="Table410" ref="A17:B19" totalsRowShown="0" headerRowDxfId="20">
  <autoFilter ref="A17:B19" xr:uid="{00000000-0009-0000-0100-000009000000}"/>
  <tableColumns count="2">
    <tableColumn id="1" xr3:uid="{00000000-0010-0000-0D00-000001000000}" name="Type of Program" dataDxfId="19"/>
    <tableColumn id="2" xr3:uid="{00000000-0010-0000-0D00-000002000000}" name="Percentage" dataDxfId="18" dataCellStyle="Perc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315" displayName="Table315" ref="F16:F21" totalsRowShown="0" headerRowDxfId="17" dataDxfId="16" tableBorderDxfId="15">
  <autoFilter ref="F16:F21" xr:uid="{00000000-0009-0000-0100-00000E000000}"/>
  <tableColumns count="1">
    <tableColumn id="1" xr3:uid="{00000000-0010-0000-0E00-000001000000}" name="Meals for Faculty" dataDxfId="1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D1:D10" totalsRowShown="0" headerRowDxfId="46" dataDxfId="45" tableBorderDxfId="44">
  <autoFilter ref="D1:D10" xr:uid="{00000000-0009-0000-0100-000002000000}"/>
  <tableColumns count="1">
    <tableColumn id="1" xr3:uid="{00000000-0010-0000-0400-000001000000}" name="Colleges" dataDxfId="4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3" displayName="Table3" ref="F1:F9" totalsRowShown="0" headerRowDxfId="42" dataDxfId="41" tableBorderDxfId="40">
  <autoFilter ref="F1:F9" xr:uid="{00000000-0009-0000-0100-000003000000}"/>
  <tableColumns count="1">
    <tableColumn id="1" xr3:uid="{00000000-0010-0000-0500-000001000000}" name="Meals for Students" dataDxfId="3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F11:F14" totalsRowShown="0" headerRowDxfId="38" dataDxfId="37" tableBorderDxfId="36">
  <autoFilter ref="F11:F14" xr:uid="{00000000-0009-0000-0100-000007000000}"/>
  <tableColumns count="1">
    <tableColumn id="1" xr3:uid="{00000000-0010-0000-0600-000001000000}" name="IPAE Fee" dataDxfId="3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H2:I4" totalsRowShown="0" headerRowDxfId="34">
  <autoFilter ref="H2:I4" xr:uid="{00000000-0009-0000-0100-00000C000000}"/>
  <tableColumns count="2">
    <tableColumn id="1" xr3:uid="{00000000-0010-0000-0700-000001000000}" name="Select One" dataDxfId="33"/>
    <tableColumn id="2" xr3:uid="{00000000-0010-0000-0700-000002000000}" name="Select One2" dataDxfId="32" dataCellStyle="Currency"/>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H6:H16" totalsRowShown="0" headerRowDxfId="31" tableBorderDxfId="30">
  <autoFilter ref="H6:H16" xr:uid="{00000000-0009-0000-0100-00000D000000}"/>
  <tableColumns count="1">
    <tableColumn id="1" xr3:uid="{00000000-0010-0000-0800-000001000000}" name="Credit Hour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K2:L4" totalsRowShown="0" headerRowDxfId="29">
  <autoFilter ref="K2:L4" xr:uid="{00000000-0009-0000-0100-000004000000}"/>
  <tableColumns count="2">
    <tableColumn id="1" xr3:uid="{00000000-0010-0000-0900-000001000000}" name="Select One" dataDxfId="28"/>
    <tableColumn id="2" xr3:uid="{00000000-0010-0000-0900-000002000000}" name="Select One2" dataDxfId="27" dataCellStyle="Currency"/>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K7:L8" totalsRowShown="0">
  <autoFilter ref="K7:L8" xr:uid="{00000000-0009-0000-0100-000005000000}"/>
  <tableColumns count="2">
    <tableColumn id="1" xr3:uid="{00000000-0010-0000-0A00-000001000000}" name="Select One" dataDxfId="26"/>
    <tableColumn id="2" xr3:uid="{00000000-0010-0000-0A00-000002000000}" name="Select One2" dataDxfId="25" dataCellStyle="Currency"/>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K11:L13" totalsRowShown="0">
  <autoFilter ref="K11:L13" xr:uid="{00000000-0009-0000-0100-000006000000}"/>
  <tableColumns count="2">
    <tableColumn id="1" xr3:uid="{00000000-0010-0000-0B00-000001000000}" name="Type" dataDxfId="24"/>
    <tableColumn id="2" xr3:uid="{00000000-0010-0000-0B00-000002000000}" name="Fee"/>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L27"/>
  <sheetViews>
    <sheetView workbookViewId="0">
      <selection sqref="A1:J4"/>
    </sheetView>
  </sheetViews>
  <sheetFormatPr defaultRowHeight="12.75" x14ac:dyDescent="0.2"/>
  <cols>
    <col min="3" max="3" width="9" customWidth="1"/>
  </cols>
  <sheetData>
    <row r="1" spans="1:10" ht="12.75" customHeight="1" x14ac:dyDescent="0.2">
      <c r="A1" s="130" t="s">
        <v>147</v>
      </c>
      <c r="B1" s="130"/>
      <c r="C1" s="130"/>
      <c r="D1" s="130"/>
      <c r="E1" s="130"/>
      <c r="F1" s="130"/>
      <c r="G1" s="130"/>
      <c r="H1" s="130"/>
      <c r="I1" s="130"/>
      <c r="J1" s="130"/>
    </row>
    <row r="2" spans="1:10" x14ac:dyDescent="0.2">
      <c r="A2" s="130"/>
      <c r="B2" s="130"/>
      <c r="C2" s="130"/>
      <c r="D2" s="130"/>
      <c r="E2" s="130"/>
      <c r="F2" s="130"/>
      <c r="G2" s="130"/>
      <c r="H2" s="130"/>
      <c r="I2" s="130"/>
      <c r="J2" s="130"/>
    </row>
    <row r="3" spans="1:10" x14ac:dyDescent="0.2">
      <c r="A3" s="130"/>
      <c r="B3" s="130"/>
      <c r="C3" s="130"/>
      <c r="D3" s="130"/>
      <c r="E3" s="130"/>
      <c r="F3" s="130"/>
      <c r="G3" s="130"/>
      <c r="H3" s="130"/>
      <c r="I3" s="130"/>
      <c r="J3" s="130"/>
    </row>
    <row r="4" spans="1:10" ht="17.100000000000001" customHeight="1" x14ac:dyDescent="0.2">
      <c r="A4" s="130"/>
      <c r="B4" s="130"/>
      <c r="C4" s="130"/>
      <c r="D4" s="130"/>
      <c r="E4" s="130"/>
      <c r="F4" s="130"/>
      <c r="G4" s="130"/>
      <c r="H4" s="130"/>
      <c r="I4" s="130"/>
      <c r="J4" s="130"/>
    </row>
    <row r="5" spans="1:10" ht="14.25" customHeight="1" x14ac:dyDescent="0.2">
      <c r="A5" s="44"/>
      <c r="B5" s="44"/>
      <c r="C5" s="44"/>
      <c r="D5" s="44"/>
      <c r="E5" s="44"/>
      <c r="F5" s="44"/>
      <c r="G5" s="44"/>
      <c r="H5" s="44"/>
      <c r="I5" s="44"/>
      <c r="J5" s="44"/>
    </row>
    <row r="6" spans="1:10" ht="15.75" customHeight="1" x14ac:dyDescent="0.2">
      <c r="A6" s="133" t="s">
        <v>0</v>
      </c>
      <c r="B6" s="133"/>
      <c r="C6" s="133"/>
      <c r="D6" s="44"/>
      <c r="E6" s="44"/>
      <c r="F6" s="44"/>
      <c r="G6" s="44"/>
      <c r="H6" s="44"/>
      <c r="I6" s="44"/>
      <c r="J6" s="44"/>
    </row>
    <row r="7" spans="1:10" ht="42.75" customHeight="1" x14ac:dyDescent="0.2">
      <c r="A7" s="130" t="s">
        <v>1</v>
      </c>
      <c r="B7" s="130"/>
      <c r="C7" s="130"/>
      <c r="D7" s="130"/>
      <c r="E7" s="130"/>
      <c r="F7" s="130"/>
      <c r="G7" s="130"/>
      <c r="H7" s="130"/>
      <c r="I7" s="130"/>
      <c r="J7" s="130"/>
    </row>
    <row r="8" spans="1:10" x14ac:dyDescent="0.2">
      <c r="A8" s="44"/>
      <c r="B8" s="44"/>
      <c r="C8" s="44"/>
      <c r="D8" s="44"/>
      <c r="E8" s="44"/>
      <c r="F8" s="44"/>
      <c r="G8" s="44"/>
      <c r="H8" s="44"/>
      <c r="I8" s="44"/>
      <c r="J8" s="44"/>
    </row>
    <row r="9" spans="1:10" ht="15.75" x14ac:dyDescent="0.2">
      <c r="A9" s="133" t="s">
        <v>2</v>
      </c>
      <c r="B9" s="133"/>
      <c r="C9" s="133"/>
      <c r="D9" s="43"/>
      <c r="E9" s="43"/>
      <c r="F9" s="43"/>
      <c r="G9" s="43"/>
      <c r="H9" s="43"/>
      <c r="I9" s="43"/>
      <c r="J9" s="43"/>
    </row>
    <row r="10" spans="1:10" x14ac:dyDescent="0.2">
      <c r="A10" s="130" t="s">
        <v>144</v>
      </c>
      <c r="B10" s="130"/>
      <c r="C10" s="130"/>
      <c r="D10" s="130"/>
      <c r="E10" s="130"/>
      <c r="F10" s="130"/>
      <c r="G10" s="130"/>
      <c r="H10" s="130"/>
      <c r="I10" s="130"/>
      <c r="J10" s="130"/>
    </row>
    <row r="11" spans="1:10" ht="39.6" customHeight="1" x14ac:dyDescent="0.2">
      <c r="A11" s="130"/>
      <c r="B11" s="130"/>
      <c r="C11" s="130"/>
      <c r="D11" s="130"/>
      <c r="E11" s="130"/>
      <c r="F11" s="130"/>
      <c r="G11" s="130"/>
      <c r="H11" s="130"/>
      <c r="I11" s="130"/>
      <c r="J11" s="130"/>
    </row>
    <row r="12" spans="1:10" ht="27.75" customHeight="1" x14ac:dyDescent="0.2">
      <c r="A12" s="130"/>
      <c r="B12" s="130"/>
      <c r="C12" s="130"/>
      <c r="D12" s="130"/>
      <c r="E12" s="130"/>
      <c r="F12" s="130"/>
      <c r="G12" s="130"/>
      <c r="H12" s="130"/>
      <c r="I12" s="130"/>
      <c r="J12" s="130"/>
    </row>
    <row r="13" spans="1:10" ht="88.5" customHeight="1" x14ac:dyDescent="0.2">
      <c r="A13" s="130"/>
      <c r="B13" s="130"/>
      <c r="C13" s="130"/>
      <c r="D13" s="130"/>
      <c r="E13" s="130"/>
      <c r="F13" s="130"/>
      <c r="G13" s="130"/>
      <c r="H13" s="130"/>
      <c r="I13" s="130"/>
      <c r="J13" s="130"/>
    </row>
    <row r="14" spans="1:10" x14ac:dyDescent="0.2">
      <c r="A14" s="44"/>
      <c r="B14" s="44"/>
      <c r="C14" s="44"/>
      <c r="D14" s="44"/>
      <c r="E14" s="44"/>
      <c r="F14" s="44"/>
      <c r="G14" s="44"/>
      <c r="H14" s="44"/>
      <c r="I14" s="44"/>
      <c r="J14" s="44"/>
    </row>
    <row r="15" spans="1:10" ht="15.75" x14ac:dyDescent="0.2">
      <c r="A15" s="133" t="s">
        <v>3</v>
      </c>
      <c r="B15" s="133"/>
      <c r="C15" s="133"/>
    </row>
    <row r="16" spans="1:10" x14ac:dyDescent="0.2">
      <c r="A16" s="130" t="s">
        <v>145</v>
      </c>
      <c r="B16" s="131"/>
      <c r="C16" s="131"/>
      <c r="D16" s="131"/>
      <c r="E16" s="131"/>
      <c r="F16" s="131"/>
      <c r="G16" s="131"/>
      <c r="H16" s="131"/>
      <c r="I16" s="131"/>
      <c r="J16" s="131"/>
    </row>
    <row r="17" spans="1:12" x14ac:dyDescent="0.2">
      <c r="A17" s="131"/>
      <c r="B17" s="131"/>
      <c r="C17" s="131"/>
      <c r="D17" s="131"/>
      <c r="E17" s="131"/>
      <c r="F17" s="131"/>
      <c r="G17" s="131"/>
      <c r="H17" s="131"/>
      <c r="I17" s="131"/>
      <c r="J17" s="131"/>
    </row>
    <row r="18" spans="1:12" x14ac:dyDescent="0.2">
      <c r="A18" s="131"/>
      <c r="B18" s="131"/>
      <c r="C18" s="131"/>
      <c r="D18" s="131"/>
      <c r="E18" s="131"/>
      <c r="F18" s="131"/>
      <c r="G18" s="131"/>
      <c r="H18" s="131"/>
      <c r="I18" s="131"/>
      <c r="J18" s="131"/>
    </row>
    <row r="19" spans="1:12" ht="29.1" customHeight="1" x14ac:dyDescent="0.2">
      <c r="A19" s="131"/>
      <c r="B19" s="131"/>
      <c r="C19" s="131"/>
      <c r="D19" s="131"/>
      <c r="E19" s="131"/>
      <c r="F19" s="131"/>
      <c r="G19" s="131"/>
      <c r="H19" s="131"/>
      <c r="I19" s="131"/>
      <c r="J19" s="131"/>
      <c r="L19" s="34"/>
    </row>
    <row r="20" spans="1:12" x14ac:dyDescent="0.2">
      <c r="A20" s="44"/>
      <c r="B20" s="44"/>
      <c r="C20" s="44"/>
      <c r="D20" s="44"/>
      <c r="E20" s="44"/>
      <c r="F20" s="44"/>
      <c r="G20" s="44"/>
      <c r="H20" s="44"/>
      <c r="I20" s="44"/>
      <c r="J20" s="44"/>
    </row>
    <row r="21" spans="1:12" ht="15.75" x14ac:dyDescent="0.2">
      <c r="A21" s="133" t="s">
        <v>4</v>
      </c>
      <c r="B21" s="133"/>
      <c r="C21" s="133"/>
    </row>
    <row r="22" spans="1:12" ht="25.5" customHeight="1" x14ac:dyDescent="0.2">
      <c r="A22" s="132" t="s">
        <v>146</v>
      </c>
      <c r="B22" s="131"/>
      <c r="C22" s="131"/>
      <c r="D22" s="131"/>
      <c r="E22" s="131"/>
      <c r="F22" s="131"/>
      <c r="G22" s="131"/>
      <c r="H22" s="131"/>
      <c r="I22" s="131"/>
      <c r="J22" s="131"/>
    </row>
    <row r="23" spans="1:12" x14ac:dyDescent="0.2">
      <c r="A23" s="131"/>
      <c r="B23" s="131"/>
      <c r="C23" s="131"/>
      <c r="D23" s="131"/>
      <c r="E23" s="131"/>
      <c r="F23" s="131"/>
      <c r="G23" s="131"/>
      <c r="H23" s="131"/>
      <c r="I23" s="131"/>
      <c r="J23" s="131"/>
    </row>
    <row r="24" spans="1:12" ht="34.5" customHeight="1" x14ac:dyDescent="0.2">
      <c r="A24" s="131"/>
      <c r="B24" s="131"/>
      <c r="C24" s="131"/>
      <c r="D24" s="131"/>
      <c r="E24" s="131"/>
      <c r="F24" s="131"/>
      <c r="G24" s="131"/>
      <c r="H24" s="131"/>
      <c r="I24" s="131"/>
      <c r="J24" s="131"/>
    </row>
    <row r="25" spans="1:12" ht="23.25" customHeight="1" x14ac:dyDescent="0.2">
      <c r="A25" s="131"/>
      <c r="B25" s="131"/>
      <c r="C25" s="131"/>
      <c r="D25" s="131"/>
      <c r="E25" s="131"/>
      <c r="F25" s="131"/>
      <c r="G25" s="131"/>
      <c r="H25" s="131"/>
      <c r="I25" s="131"/>
      <c r="J25" s="131"/>
    </row>
    <row r="26" spans="1:12" x14ac:dyDescent="0.2">
      <c r="A26" s="1"/>
      <c r="B26" s="1"/>
      <c r="C26" s="1"/>
      <c r="D26" s="1"/>
      <c r="E26" s="1"/>
      <c r="F26" s="1"/>
      <c r="G26" s="1"/>
      <c r="H26" s="1"/>
      <c r="I26" s="1"/>
      <c r="J26" s="1"/>
    </row>
    <row r="27" spans="1:12" x14ac:dyDescent="0.2">
      <c r="A27" s="1"/>
      <c r="B27" s="1"/>
      <c r="C27" s="1"/>
      <c r="D27" s="1"/>
      <c r="E27" s="1"/>
      <c r="F27" s="1"/>
      <c r="G27" s="1"/>
      <c r="H27" s="1"/>
      <c r="I27" s="1"/>
      <c r="J27" s="1"/>
    </row>
  </sheetData>
  <sheetProtection algorithmName="SHA-512" hashValue="WZ3H3pLDN2cOwWLYAjg6bZct8/EaYqBURD4NDhQ13H8EK/ANifLlrkdoPT+HNTGSAwrkWv6WgbzKJ8FbSyYFQQ==" saltValue="jwmF2HGELmRudlIAj7ho7Q==" spinCount="100000" sheet="1" selectLockedCells="1"/>
  <mergeCells count="9">
    <mergeCell ref="A7:J7"/>
    <mergeCell ref="A16:J19"/>
    <mergeCell ref="A1:J4"/>
    <mergeCell ref="A10:J13"/>
    <mergeCell ref="A22:J25"/>
    <mergeCell ref="A15:C15"/>
    <mergeCell ref="A9:C9"/>
    <mergeCell ref="A6:C6"/>
    <mergeCell ref="A21:C21"/>
  </mergeCells>
  <pageMargins left="0.7" right="0.7" top="0.75" bottom="0.75" header="0.3" footer="0.3"/>
  <pageSetup orientation="portrait" r:id="rId1"/>
  <headerFooter>
    <oddHeader>&amp;C&amp;"Arial,Bold"&amp;14STFD Budget Proposal Instructions</oddHeader>
    <oddFooter>&amp;CStudy Away Programs ● Plaster Student Union 209 ● Missouri State University ● Springfield, MO 65897  
Tel: 417-836-6368 ● Email: ShortTermStudyAway@missouristate.edu ● www.missouristate.edu/studyaway</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25563"/>
  </sheetPr>
  <dimension ref="A1:K50"/>
  <sheetViews>
    <sheetView tabSelected="1" topLeftCell="A19" zoomScaleNormal="100" workbookViewId="0">
      <selection activeCell="B41" sqref="B41"/>
    </sheetView>
  </sheetViews>
  <sheetFormatPr defaultRowHeight="12.75" x14ac:dyDescent="0.2"/>
  <cols>
    <col min="1" max="1" width="39.140625" customWidth="1"/>
    <col min="2" max="2" width="54.7109375" bestFit="1" customWidth="1"/>
    <col min="3" max="3" width="30.140625" customWidth="1"/>
  </cols>
  <sheetData>
    <row r="1" spans="1:3" ht="18" hidden="1" customHeight="1" thickBot="1" x14ac:dyDescent="0.25">
      <c r="A1" s="34" t="s">
        <v>5</v>
      </c>
      <c r="B1" s="34"/>
      <c r="C1" s="34"/>
    </row>
    <row r="2" spans="1:3" x14ac:dyDescent="0.2">
      <c r="A2" s="27"/>
      <c r="B2" s="28"/>
      <c r="C2" s="31"/>
    </row>
    <row r="3" spans="1:3" x14ac:dyDescent="0.2">
      <c r="A3" s="13" t="s">
        <v>6</v>
      </c>
      <c r="B3" s="64" t="s">
        <v>7</v>
      </c>
      <c r="C3" s="87" t="s">
        <v>8</v>
      </c>
    </row>
    <row r="4" spans="1:3" ht="6.95" customHeight="1" x14ac:dyDescent="0.2">
      <c r="A4" s="40"/>
      <c r="B4" s="34"/>
      <c r="C4" s="41"/>
    </row>
    <row r="5" spans="1:3" x14ac:dyDescent="0.2">
      <c r="A5" s="96"/>
      <c r="B5" s="94"/>
      <c r="C5" s="95"/>
    </row>
    <row r="6" spans="1:3" x14ac:dyDescent="0.2">
      <c r="A6" s="13" t="s">
        <v>9</v>
      </c>
      <c r="B6" s="64" t="s">
        <v>10</v>
      </c>
      <c r="C6" s="87" t="s">
        <v>11</v>
      </c>
    </row>
    <row r="7" spans="1:3" ht="6.95" customHeight="1" x14ac:dyDescent="0.2">
      <c r="A7" s="23"/>
      <c r="B7" s="12"/>
      <c r="C7" s="24"/>
    </row>
    <row r="8" spans="1:3" x14ac:dyDescent="0.2">
      <c r="A8" s="106" t="str">
        <f>IF(B5="","",TEXT((MONTH(B5)*29),"mmmm"))</f>
        <v/>
      </c>
      <c r="B8" s="107" t="str">
        <f>IF(B5="","",VLOOKUP(MONTH(B5),'Auto Data'!A2:B14,2,FALSE))</f>
        <v/>
      </c>
      <c r="C8" s="91" t="str">
        <f>IF(AND(B5&lt;&gt;"",C5&lt;&gt;""),_xlfn.DAYS(C5,B5)+1,"")</f>
        <v/>
      </c>
    </row>
    <row r="9" spans="1:3" ht="13.5" thickBot="1" x14ac:dyDescent="0.25">
      <c r="A9" s="88" t="s">
        <v>12</v>
      </c>
      <c r="B9" s="89" t="s">
        <v>13</v>
      </c>
      <c r="C9" s="90" t="s">
        <v>14</v>
      </c>
    </row>
    <row r="10" spans="1:3" ht="13.5" thickBot="1" x14ac:dyDescent="0.25">
      <c r="A10" s="12"/>
      <c r="B10" s="12"/>
      <c r="C10" s="12"/>
    </row>
    <row r="11" spans="1:3" x14ac:dyDescent="0.2">
      <c r="A11" s="136" t="s">
        <v>15</v>
      </c>
      <c r="B11" s="137"/>
      <c r="C11" s="138"/>
    </row>
    <row r="12" spans="1:3" ht="25.5" customHeight="1" x14ac:dyDescent="0.2">
      <c r="A12" s="139" t="s">
        <v>16</v>
      </c>
      <c r="B12" s="140"/>
      <c r="C12" s="63"/>
    </row>
    <row r="13" spans="1:3" x14ac:dyDescent="0.2">
      <c r="A13" s="14" t="s">
        <v>17</v>
      </c>
      <c r="B13" s="62" t="s">
        <v>18</v>
      </c>
      <c r="C13" s="15" t="s">
        <v>19</v>
      </c>
    </row>
    <row r="14" spans="1:3" ht="51" x14ac:dyDescent="0.2">
      <c r="A14" s="67" t="s">
        <v>20</v>
      </c>
      <c r="B14" s="68" t="s">
        <v>21</v>
      </c>
      <c r="C14" s="108"/>
    </row>
    <row r="15" spans="1:3" x14ac:dyDescent="0.2">
      <c r="A15" s="32" t="s">
        <v>22</v>
      </c>
      <c r="B15" s="33" t="s">
        <v>23</v>
      </c>
      <c r="C15" s="39" t="str">
        <f>IF(C8="","",IF(C14="Paying Meals Out of Pocket",0,IF(C14="All Meals Included in Provider Price",0,IF(C14="Exception",0,(C8*C12)*'Auto Data'!L3))))</f>
        <v/>
      </c>
    </row>
    <row r="16" spans="1:3" x14ac:dyDescent="0.2">
      <c r="A16" s="32" t="s">
        <v>24</v>
      </c>
      <c r="B16" s="33"/>
      <c r="C16" s="35"/>
    </row>
    <row r="17" spans="1:3" x14ac:dyDescent="0.2">
      <c r="A17" s="32" t="s">
        <v>25</v>
      </c>
      <c r="B17" s="33"/>
      <c r="C17" s="35"/>
    </row>
    <row r="18" spans="1:3" x14ac:dyDescent="0.2">
      <c r="A18" s="32" t="s">
        <v>26</v>
      </c>
      <c r="B18" s="33" t="s">
        <v>27</v>
      </c>
      <c r="C18" s="35"/>
    </row>
    <row r="19" spans="1:3" x14ac:dyDescent="0.2">
      <c r="A19" s="32" t="s">
        <v>28</v>
      </c>
      <c r="B19" s="33" t="s">
        <v>29</v>
      </c>
      <c r="C19" s="35"/>
    </row>
    <row r="20" spans="1:3" x14ac:dyDescent="0.2">
      <c r="A20" s="32" t="s">
        <v>30</v>
      </c>
      <c r="B20" s="109"/>
      <c r="C20" s="110"/>
    </row>
    <row r="21" spans="1:3" ht="12.75" customHeight="1" thickBot="1" x14ac:dyDescent="0.25">
      <c r="A21" s="32" t="s">
        <v>31</v>
      </c>
      <c r="B21" s="109"/>
      <c r="C21" s="110"/>
    </row>
    <row r="22" spans="1:3" ht="13.5" thickBot="1" x14ac:dyDescent="0.25">
      <c r="A22" s="16" t="s">
        <v>32</v>
      </c>
      <c r="B22" s="111"/>
      <c r="C22" s="17">
        <f>SUM(C15:C21)</f>
        <v>0</v>
      </c>
    </row>
    <row r="23" spans="1:3" ht="13.5" thickBot="1" x14ac:dyDescent="0.25">
      <c r="A23" s="34"/>
      <c r="B23" s="34"/>
      <c r="C23" s="46"/>
    </row>
    <row r="24" spans="1:3" x14ac:dyDescent="0.2">
      <c r="A24" s="136" t="s">
        <v>33</v>
      </c>
      <c r="B24" s="137"/>
      <c r="C24" s="138"/>
    </row>
    <row r="25" spans="1:3" x14ac:dyDescent="0.2">
      <c r="A25" s="13" t="s">
        <v>17</v>
      </c>
      <c r="B25" s="14" t="s">
        <v>18</v>
      </c>
      <c r="C25" s="18" t="s">
        <v>19</v>
      </c>
    </row>
    <row r="26" spans="1:3" x14ac:dyDescent="0.2">
      <c r="A26" s="32" t="s">
        <v>34</v>
      </c>
      <c r="B26" s="33" t="s">
        <v>35</v>
      </c>
      <c r="C26" s="35"/>
    </row>
    <row r="27" spans="1:3" x14ac:dyDescent="0.2">
      <c r="A27" s="32" t="s">
        <v>36</v>
      </c>
      <c r="B27" s="33" t="s">
        <v>37</v>
      </c>
      <c r="C27" s="35"/>
    </row>
    <row r="28" spans="1:3" x14ac:dyDescent="0.2">
      <c r="A28" s="32" t="s">
        <v>38</v>
      </c>
      <c r="B28" s="33" t="s">
        <v>39</v>
      </c>
      <c r="C28" s="35"/>
    </row>
    <row r="29" spans="1:3" ht="13.5" thickBot="1" x14ac:dyDescent="0.25">
      <c r="A29" s="32" t="s">
        <v>40</v>
      </c>
      <c r="B29" s="33" t="s">
        <v>41</v>
      </c>
      <c r="C29" s="35"/>
    </row>
    <row r="30" spans="1:3" ht="13.5" thickBot="1" x14ac:dyDescent="0.25">
      <c r="A30" s="5" t="s">
        <v>32</v>
      </c>
      <c r="B30" s="112"/>
      <c r="C30" s="4">
        <f>SUM(C26:C29)</f>
        <v>0</v>
      </c>
    </row>
    <row r="31" spans="1:3" ht="13.5" thickBot="1" x14ac:dyDescent="0.25">
      <c r="A31" s="113"/>
      <c r="B31" s="114"/>
      <c r="C31" s="115"/>
    </row>
    <row r="32" spans="1:3" ht="13.5" thickBot="1" x14ac:dyDescent="0.25">
      <c r="A32" s="5" t="s">
        <v>42</v>
      </c>
      <c r="B32" s="112"/>
      <c r="C32" s="4">
        <f>C22+C30</f>
        <v>0</v>
      </c>
    </row>
    <row r="33" spans="1:3" x14ac:dyDescent="0.2">
      <c r="A33" s="32" t="s">
        <v>43</v>
      </c>
      <c r="B33" s="33"/>
      <c r="C33" s="116"/>
    </row>
    <row r="34" spans="1:3" ht="13.5" thickBot="1" x14ac:dyDescent="0.25">
      <c r="A34" s="32" t="s">
        <v>44</v>
      </c>
      <c r="B34" s="33"/>
      <c r="C34" s="117"/>
    </row>
    <row r="35" spans="1:3" ht="13.5" thickBot="1" x14ac:dyDescent="0.25">
      <c r="A35" s="16" t="s">
        <v>45</v>
      </c>
      <c r="B35" s="111"/>
      <c r="C35" s="4">
        <f>C32-(C33+C34)</f>
        <v>0</v>
      </c>
    </row>
    <row r="36" spans="1:3" x14ac:dyDescent="0.2">
      <c r="A36" s="34"/>
      <c r="B36" s="118"/>
      <c r="C36" s="46"/>
    </row>
    <row r="37" spans="1:3" x14ac:dyDescent="0.2">
      <c r="A37" s="141" t="s">
        <v>46</v>
      </c>
      <c r="B37" s="142"/>
      <c r="C37" s="143"/>
    </row>
    <row r="38" spans="1:3" x14ac:dyDescent="0.2">
      <c r="A38" s="14" t="s">
        <v>47</v>
      </c>
      <c r="B38" s="14" t="s">
        <v>18</v>
      </c>
      <c r="C38" s="19" t="s">
        <v>19</v>
      </c>
    </row>
    <row r="39" spans="1:3" x14ac:dyDescent="0.2">
      <c r="A39" s="36" t="s">
        <v>24</v>
      </c>
      <c r="B39" s="33"/>
      <c r="C39" s="119"/>
    </row>
    <row r="40" spans="1:3" x14ac:dyDescent="0.2">
      <c r="A40" s="36" t="s">
        <v>25</v>
      </c>
      <c r="B40" s="33" t="s">
        <v>48</v>
      </c>
      <c r="C40" s="119"/>
    </row>
    <row r="41" spans="1:3" x14ac:dyDescent="0.2">
      <c r="A41" s="36" t="s">
        <v>49</v>
      </c>
      <c r="B41" s="69"/>
      <c r="C41" s="120" t="str">
        <f>IF(C8="","",IF('1 Program Expenses'!B41="All Meals Included in Program",'Auto Data'!L4*C8,IF('1 Program Expenses'!B41="75% of Meals Included in Program",(C8*0.75)*'Auto Data'!L4,IF('1 Program Expenses'!B41="50% of Meals Included in Program",(C8*0.5)*'Auto Data'!L4,IF('1 Program Expenses'!B41="25% of Meals Included in Program",(C8*0.33)*'Auto Data'!L4,IF('1 Program Expenses'!B41="Hotel Breakfast Included in Program",0,IF('1 Program Expenses'!B41="All Meals Included in CP Price",0,0)))))))</f>
        <v/>
      </c>
    </row>
    <row r="42" spans="1:3" x14ac:dyDescent="0.2">
      <c r="A42" s="32" t="s">
        <v>26</v>
      </c>
      <c r="B42" s="33" t="s">
        <v>27</v>
      </c>
      <c r="C42" s="119"/>
    </row>
    <row r="43" spans="1:3" x14ac:dyDescent="0.2">
      <c r="A43" s="67" t="s">
        <v>50</v>
      </c>
      <c r="B43" s="33"/>
      <c r="C43" s="119"/>
    </row>
    <row r="44" spans="1:3" x14ac:dyDescent="0.2">
      <c r="A44" s="36" t="s">
        <v>51</v>
      </c>
      <c r="B44" s="33" t="s">
        <v>52</v>
      </c>
      <c r="C44" s="119"/>
    </row>
    <row r="45" spans="1:3" x14ac:dyDescent="0.2">
      <c r="A45" s="36" t="s">
        <v>53</v>
      </c>
      <c r="B45" s="33"/>
      <c r="C45" s="119"/>
    </row>
    <row r="46" spans="1:3" x14ac:dyDescent="0.2">
      <c r="A46" s="36" t="s">
        <v>54</v>
      </c>
      <c r="B46" s="33"/>
      <c r="C46" s="119"/>
    </row>
    <row r="47" spans="1:3" ht="13.5" thickBot="1" x14ac:dyDescent="0.25">
      <c r="A47" s="36" t="s">
        <v>55</v>
      </c>
      <c r="B47" s="69"/>
      <c r="C47" s="119"/>
    </row>
    <row r="48" spans="1:3" ht="13.5" thickBot="1" x14ac:dyDescent="0.25">
      <c r="A48" s="20" t="s">
        <v>56</v>
      </c>
      <c r="B48" s="121"/>
      <c r="C48" s="4">
        <f>SUM(C39:C47)</f>
        <v>0</v>
      </c>
    </row>
    <row r="49" spans="1:11" x14ac:dyDescent="0.2">
      <c r="A49" s="135"/>
      <c r="B49" s="135"/>
      <c r="C49" s="135"/>
    </row>
    <row r="50" spans="1:11" x14ac:dyDescent="0.2">
      <c r="A50" s="134"/>
      <c r="B50" s="134"/>
      <c r="C50" s="134"/>
      <c r="D50" s="34"/>
      <c r="E50" s="34"/>
      <c r="F50" s="34"/>
      <c r="G50" s="34"/>
      <c r="H50" s="34"/>
      <c r="I50" s="34"/>
      <c r="J50" s="34"/>
      <c r="K50" s="34"/>
    </row>
  </sheetData>
  <sheetProtection formatRows="0" selectLockedCells="1"/>
  <mergeCells count="6">
    <mergeCell ref="A50:C50"/>
    <mergeCell ref="A49:C49"/>
    <mergeCell ref="A11:C11"/>
    <mergeCell ref="A24:C24"/>
    <mergeCell ref="A12:B12"/>
    <mergeCell ref="A37:C37"/>
  </mergeCells>
  <phoneticPr fontId="3" type="noConversion"/>
  <conditionalFormatting sqref="A2:C2 A5:C5 C12 C16:C21 C26:C29 C33:C34 C39:C40 B41 C42:C47">
    <cfRule type="containsBlanks" dxfId="13" priority="9">
      <formula>LEN(TRIM(A2))=0</formula>
    </cfRule>
  </conditionalFormatting>
  <conditionalFormatting sqref="C14">
    <cfRule type="containsBlanks" dxfId="12" priority="10">
      <formula>LEN(TRIM(C14))=0</formula>
    </cfRule>
  </conditionalFormatting>
  <dataValidations count="6">
    <dataValidation type="date" showInputMessage="1" showErrorMessage="1" promptTitle="Program Return Date" prompt="MM/DD/YYYY" sqref="C5" xr:uid="{00000000-0002-0000-0100-000000000000}">
      <formula1>1</formula1>
      <formula2>401769</formula2>
    </dataValidation>
    <dataValidation type="date" showInputMessage="1" showErrorMessage="1" promptTitle="Program Departure Date" prompt="MM/DD/YYYY" sqref="B5" xr:uid="{00000000-0002-0000-0100-000001000000}">
      <formula1>1</formula1>
      <formula2>401769</formula2>
    </dataValidation>
    <dataValidation type="custom" allowBlank="1" showInputMessage="1" showErrorMessage="1" errorTitle="Invalid Input" error="Please enter a valid e-mail address." prompt="Please enter your university e-mail address." sqref="C2" xr:uid="{7F6E1EF3-3775-4726-9BFA-346A39FAB217}">
      <formula1>ISNUMBER(FIND("@",C2))</formula1>
    </dataValidation>
    <dataValidation type="list" showInputMessage="1" showErrorMessage="1" sqref="B41" xr:uid="{00000000-0002-0000-0100-000003000000}">
      <formula1>Meals_for_Students</formula1>
    </dataValidation>
    <dataValidation type="list" showInputMessage="1" showErrorMessage="1" sqref="C14" xr:uid="{00000000-0002-0000-0100-000006000000}">
      <formula1>Meals_for_Faculty</formula1>
    </dataValidation>
    <dataValidation type="whole" operator="greaterThanOrEqual" allowBlank="1" showInputMessage="1" showErrorMessage="1" sqref="C12" xr:uid="{6769DFAC-87E5-48C0-803E-91AE7772414D}">
      <formula1>0</formula1>
    </dataValidation>
  </dataValidations>
  <pageMargins left="0.25" right="0.25" top="0.75" bottom="0.75" header="0.3" footer="0.3"/>
  <pageSetup scale="95" orientation="portrait" horizontalDpi="200" verticalDpi="200" r:id="rId1"/>
  <headerFooter>
    <oddHeader xml:space="preserve">&amp;C&amp;"Arial,Bold"&amp;12Study Away Programs
MSU Short Term Program Budget Worksheet: Fixed Expenses
</oddHeader>
    <oddFooter xml:space="preserve">&amp;C
Study Away Programs ● Plaster Student Union 209 ● Missouri State University ● Springfield, MO 65897  
Tel: 417-836-6368 ● Email: ShortTermStudyAway@missouristate.edu ● www.missouristate.edu/studyaway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use the drop-down list to select your college." xr:uid="{00000000-0002-0000-0100-000005000000}">
          <x14:formula1>
            <xm:f>'Auto Data'!$D$2:$D$9</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6BA4B8"/>
    <pageSetUpPr fitToPage="1"/>
  </sheetPr>
  <dimension ref="A1:K60"/>
  <sheetViews>
    <sheetView view="pageLayout" topLeftCell="A20" zoomScaleNormal="100" workbookViewId="0">
      <selection activeCell="I19" sqref="I19"/>
    </sheetView>
  </sheetViews>
  <sheetFormatPr defaultRowHeight="12.75" x14ac:dyDescent="0.2"/>
  <cols>
    <col min="1" max="1" width="10.5703125" customWidth="1"/>
    <col min="2" max="2" width="11.5703125" customWidth="1"/>
    <col min="6" max="6" width="11.42578125" customWidth="1"/>
    <col min="9" max="9" width="15.140625" customWidth="1"/>
    <col min="10" max="10" width="6.7109375" customWidth="1"/>
  </cols>
  <sheetData>
    <row r="1" spans="1:10" ht="9.9499999999999993" customHeight="1" thickBot="1" x14ac:dyDescent="0.25"/>
    <row r="2" spans="1:10" x14ac:dyDescent="0.2">
      <c r="A2" s="146" t="str">
        <f>IF('1 Program Expenses'!A2="","",'1 Program Expenses'!A2)</f>
        <v/>
      </c>
      <c r="B2" s="147"/>
      <c r="C2" s="147"/>
      <c r="D2" s="147" t="str">
        <f>IF('1 Program Expenses'!B2="","",'1 Program Expenses'!B2)</f>
        <v/>
      </c>
      <c r="E2" s="147"/>
      <c r="F2" s="147"/>
      <c r="G2" s="147" t="str">
        <f>IF('1 Program Expenses'!C2="","",'1 Program Expenses'!C2)</f>
        <v/>
      </c>
      <c r="H2" s="147"/>
      <c r="I2" s="181"/>
      <c r="J2" s="7"/>
    </row>
    <row r="3" spans="1:10" ht="13.5" thickBot="1" x14ac:dyDescent="0.25">
      <c r="A3" s="155" t="str">
        <f>'1 Program Expenses'!A3</f>
        <v>College/School</v>
      </c>
      <c r="B3" s="148"/>
      <c r="C3" s="148"/>
      <c r="D3" s="148" t="str">
        <f>'1 Program Expenses'!B3</f>
        <v>Program Director</v>
      </c>
      <c r="E3" s="148"/>
      <c r="F3" s="148"/>
      <c r="G3" s="148" t="str">
        <f>'1 Program Expenses'!C3</f>
        <v>Email</v>
      </c>
      <c r="H3" s="148"/>
      <c r="I3" s="149"/>
      <c r="J3" s="34"/>
    </row>
    <row r="4" spans="1:10" ht="8.1" customHeight="1" thickBot="1" x14ac:dyDescent="0.25">
      <c r="A4" s="182"/>
      <c r="B4" s="183"/>
      <c r="C4" s="183"/>
      <c r="D4" s="152"/>
      <c r="E4" s="152"/>
      <c r="F4" s="152"/>
      <c r="G4" s="183"/>
      <c r="H4" s="183"/>
      <c r="I4" s="184"/>
      <c r="J4" s="34"/>
    </row>
    <row r="5" spans="1:10" x14ac:dyDescent="0.2">
      <c r="A5" s="146" t="str">
        <f>IF('1 Program Expenses'!A5="","",'1 Program Expenses'!A5)</f>
        <v/>
      </c>
      <c r="B5" s="147"/>
      <c r="C5" s="147"/>
      <c r="D5" s="150" t="str">
        <f>IF('1 Program Expenses'!B5="","",'1 Program Expenses'!B5)</f>
        <v/>
      </c>
      <c r="E5" s="150"/>
      <c r="F5" s="150"/>
      <c r="G5" s="150" t="str">
        <f>IF('1 Program Expenses'!C5="","",'1 Program Expenses'!C5)</f>
        <v/>
      </c>
      <c r="H5" s="150"/>
      <c r="I5" s="151"/>
      <c r="J5" s="34"/>
    </row>
    <row r="6" spans="1:10" ht="13.5" thickBot="1" x14ac:dyDescent="0.25">
      <c r="A6" s="155" t="str">
        <f>'1 Program Expenses'!A6</f>
        <v>Program Title</v>
      </c>
      <c r="B6" s="148"/>
      <c r="C6" s="148"/>
      <c r="D6" s="148" t="str">
        <f>'1 Program Expenses'!B6</f>
        <v>Travel Start Date</v>
      </c>
      <c r="E6" s="148"/>
      <c r="F6" s="148"/>
      <c r="G6" s="148" t="str">
        <f>'1 Program Expenses'!C6</f>
        <v>Travel End Date</v>
      </c>
      <c r="H6" s="148"/>
      <c r="I6" s="149"/>
      <c r="J6" s="34"/>
    </row>
    <row r="7" spans="1:10" ht="7.5" customHeight="1" thickBot="1" x14ac:dyDescent="0.25">
      <c r="A7" s="179"/>
      <c r="B7" s="180"/>
      <c r="C7" s="180"/>
      <c r="D7" s="153"/>
      <c r="E7" s="153"/>
      <c r="F7" s="153"/>
      <c r="G7" s="153"/>
      <c r="H7" s="153"/>
      <c r="I7" s="154"/>
      <c r="J7" s="34"/>
    </row>
    <row r="8" spans="1:10" x14ac:dyDescent="0.2">
      <c r="A8" s="175" t="str">
        <f>IF('1 Program Expenses'!A8="Select one","",'1 Program Expenses'!A8)</f>
        <v/>
      </c>
      <c r="B8" s="176"/>
      <c r="C8" s="176"/>
      <c r="D8" s="147" t="str">
        <f>IF('1 Program Expenses'!B8="Term","",'1 Program Expenses'!B8)</f>
        <v/>
      </c>
      <c r="E8" s="147"/>
      <c r="F8" s="147"/>
      <c r="G8" s="177" t="str">
        <f>'1 Program Expenses'!C8</f>
        <v/>
      </c>
      <c r="H8" s="177"/>
      <c r="I8" s="178"/>
      <c r="J8" s="34"/>
    </row>
    <row r="9" spans="1:10" ht="13.5" thickBot="1" x14ac:dyDescent="0.25">
      <c r="A9" s="155" t="str">
        <f>'1 Program Expenses'!A9</f>
        <v>Month of Departure</v>
      </c>
      <c r="B9" s="148"/>
      <c r="C9" s="148"/>
      <c r="D9" s="148" t="str">
        <f>'1 Program Expenses'!B9</f>
        <v>Program Term</v>
      </c>
      <c r="E9" s="148"/>
      <c r="F9" s="148"/>
      <c r="G9" s="148" t="str">
        <f>'1 Program Expenses'!C9</f>
        <v>Length of Program (in days)</v>
      </c>
      <c r="H9" s="148"/>
      <c r="I9" s="149"/>
      <c r="J9" s="34"/>
    </row>
    <row r="10" spans="1:10" ht="13.5" thickBot="1" x14ac:dyDescent="0.25">
      <c r="A10" s="8"/>
      <c r="B10" s="8"/>
      <c r="C10" s="8"/>
      <c r="D10" s="8"/>
      <c r="E10" s="8"/>
      <c r="F10" s="8"/>
      <c r="G10" s="8"/>
      <c r="H10" s="8"/>
      <c r="I10" s="8"/>
      <c r="J10" s="34"/>
    </row>
    <row r="11" spans="1:10" ht="12.75" customHeight="1" x14ac:dyDescent="0.2">
      <c r="A11" s="162" t="s">
        <v>148</v>
      </c>
      <c r="B11" s="163"/>
      <c r="C11" s="163"/>
      <c r="D11" s="163"/>
      <c r="E11" s="163"/>
      <c r="F11" s="163"/>
      <c r="G11" s="163"/>
      <c r="H11" s="163"/>
      <c r="I11" s="164"/>
      <c r="J11" s="34"/>
    </row>
    <row r="12" spans="1:10" x14ac:dyDescent="0.2">
      <c r="A12" s="165"/>
      <c r="B12" s="166"/>
      <c r="C12" s="166"/>
      <c r="D12" s="166"/>
      <c r="E12" s="166"/>
      <c r="F12" s="166"/>
      <c r="G12" s="166"/>
      <c r="H12" s="166"/>
      <c r="I12" s="167"/>
      <c r="J12" s="34"/>
    </row>
    <row r="13" spans="1:10" x14ac:dyDescent="0.2">
      <c r="A13" s="165"/>
      <c r="B13" s="166"/>
      <c r="C13" s="166"/>
      <c r="D13" s="166"/>
      <c r="E13" s="166"/>
      <c r="F13" s="166"/>
      <c r="G13" s="166"/>
      <c r="H13" s="166"/>
      <c r="I13" s="167"/>
      <c r="J13" s="34"/>
    </row>
    <row r="14" spans="1:10" x14ac:dyDescent="0.2">
      <c r="A14" s="165"/>
      <c r="B14" s="166"/>
      <c r="C14" s="166"/>
      <c r="D14" s="166"/>
      <c r="E14" s="166"/>
      <c r="F14" s="166"/>
      <c r="G14" s="166"/>
      <c r="H14" s="166"/>
      <c r="I14" s="167"/>
      <c r="J14" s="34"/>
    </row>
    <row r="15" spans="1:10" x14ac:dyDescent="0.2">
      <c r="A15" s="165"/>
      <c r="B15" s="166"/>
      <c r="C15" s="166"/>
      <c r="D15" s="166"/>
      <c r="E15" s="166"/>
      <c r="F15" s="166"/>
      <c r="G15" s="166"/>
      <c r="H15" s="166"/>
      <c r="I15" s="167"/>
      <c r="J15" s="34"/>
    </row>
    <row r="16" spans="1:10" ht="19.5" customHeight="1" thickBot="1" x14ac:dyDescent="0.25">
      <c r="A16" s="168"/>
      <c r="B16" s="169"/>
      <c r="C16" s="169"/>
      <c r="D16" s="169"/>
      <c r="E16" s="169"/>
      <c r="F16" s="169"/>
      <c r="G16" s="169"/>
      <c r="H16" s="169"/>
      <c r="I16" s="170"/>
      <c r="J16" s="34"/>
    </row>
    <row r="17" spans="1:10" x14ac:dyDescent="0.2">
      <c r="A17" s="8"/>
      <c r="B17" s="8"/>
      <c r="C17" s="8"/>
      <c r="D17" s="8"/>
      <c r="E17" s="8"/>
      <c r="F17" s="8"/>
      <c r="G17" s="8"/>
      <c r="H17" s="8"/>
      <c r="I17" s="8"/>
      <c r="J17" s="34"/>
    </row>
    <row r="18" spans="1:10" ht="15.75" x14ac:dyDescent="0.25">
      <c r="A18" s="172" t="s">
        <v>57</v>
      </c>
      <c r="B18" s="172"/>
      <c r="C18" s="172"/>
      <c r="D18" s="172"/>
      <c r="E18" s="172"/>
      <c r="F18" s="172"/>
      <c r="G18" s="172"/>
      <c r="H18" s="172"/>
      <c r="I18" s="172"/>
      <c r="J18" s="34"/>
    </row>
    <row r="19" spans="1:10" x14ac:dyDescent="0.2">
      <c r="A19" s="173" t="s">
        <v>58</v>
      </c>
      <c r="B19" s="158"/>
      <c r="C19" s="158"/>
      <c r="D19" s="158"/>
      <c r="E19" s="158"/>
      <c r="F19" s="158"/>
      <c r="G19" s="158"/>
      <c r="H19" s="159"/>
      <c r="I19" s="59"/>
      <c r="J19" s="34"/>
    </row>
    <row r="20" spans="1:10" x14ac:dyDescent="0.2">
      <c r="A20" s="160" t="s">
        <v>59</v>
      </c>
      <c r="B20" s="144"/>
      <c r="C20" s="144"/>
      <c r="D20" s="144"/>
      <c r="E20" s="144"/>
      <c r="F20" s="144"/>
      <c r="G20" s="144"/>
      <c r="H20" s="145"/>
      <c r="I20" s="50" t="str">
        <f>IF($I$19="","",I19*'Auto Data'!L18)</f>
        <v/>
      </c>
      <c r="J20" s="34"/>
    </row>
    <row r="21" spans="1:10" ht="12.2" customHeight="1" x14ac:dyDescent="0.2">
      <c r="A21" s="160" t="s">
        <v>60</v>
      </c>
      <c r="B21" s="144"/>
      <c r="C21" s="144"/>
      <c r="D21" s="174" t="s">
        <v>61</v>
      </c>
      <c r="E21" s="174"/>
      <c r="F21" s="79" t="s">
        <v>62</v>
      </c>
      <c r="G21" s="161"/>
      <c r="H21" s="161"/>
      <c r="I21" s="51"/>
      <c r="J21" s="34"/>
    </row>
    <row r="22" spans="1:10" x14ac:dyDescent="0.2">
      <c r="A22" s="52"/>
      <c r="B22" s="53"/>
      <c r="C22" s="53"/>
      <c r="D22" s="54"/>
      <c r="E22" s="157" t="s">
        <v>63</v>
      </c>
      <c r="F22" s="157"/>
      <c r="G22" s="158"/>
      <c r="H22" s="159"/>
      <c r="I22" s="70" t="str">
        <f>IF(G21="","",I20*G21)</f>
        <v/>
      </c>
      <c r="J22" s="34"/>
    </row>
    <row r="23" spans="1:10" x14ac:dyDescent="0.2">
      <c r="A23" s="160" t="s">
        <v>64</v>
      </c>
      <c r="B23" s="144"/>
      <c r="C23" s="144"/>
      <c r="D23" s="144"/>
      <c r="E23" s="144"/>
      <c r="F23" s="144"/>
      <c r="G23" s="144"/>
      <c r="H23" s="145"/>
      <c r="I23" s="51" t="str">
        <f>IF(I22="","",I22*'Auto Data'!L19)</f>
        <v/>
      </c>
      <c r="J23" s="34"/>
    </row>
    <row r="24" spans="1:10" x14ac:dyDescent="0.2">
      <c r="A24" s="52"/>
      <c r="B24" s="53"/>
      <c r="C24" s="53"/>
      <c r="D24" s="144" t="s">
        <v>65</v>
      </c>
      <c r="E24" s="144"/>
      <c r="F24" s="144"/>
      <c r="G24" s="144"/>
      <c r="H24" s="145"/>
      <c r="I24" s="51" t="str">
        <f>IF(G21="","",SUM(I22:I23))</f>
        <v/>
      </c>
      <c r="J24" s="34"/>
    </row>
    <row r="25" spans="1:10" ht="13.5" thickBot="1" x14ac:dyDescent="0.25">
      <c r="A25" s="52"/>
      <c r="B25" s="53"/>
      <c r="C25" s="53"/>
      <c r="D25" s="53"/>
      <c r="E25" s="55"/>
      <c r="F25" s="55"/>
      <c r="G25" s="144" t="s">
        <v>66</v>
      </c>
      <c r="H25" s="145"/>
      <c r="I25" s="80" t="str">
        <f>IF(G21="","",IF(D21="Undergraduate",'Auto Data'!I3,IF(D21="Graduate",'Auto Data'!I4,0))*G21)</f>
        <v/>
      </c>
      <c r="J25" s="34"/>
    </row>
    <row r="26" spans="1:10" ht="13.5" thickBot="1" x14ac:dyDescent="0.25">
      <c r="A26" s="171" t="s">
        <v>67</v>
      </c>
      <c r="B26" s="171"/>
      <c r="C26" s="171"/>
      <c r="D26" s="171"/>
      <c r="E26" s="171"/>
      <c r="F26" s="171"/>
      <c r="G26" s="171"/>
      <c r="H26" s="171"/>
      <c r="I26" s="93" t="str">
        <f>IF(I23="","",ROUNDUP((I24/I25),0))</f>
        <v/>
      </c>
      <c r="J26" s="34"/>
    </row>
    <row r="27" spans="1:10" ht="13.5" thickBot="1" x14ac:dyDescent="0.25">
      <c r="A27" s="171" t="str">
        <f>_xlfn.CONCAT("Compensation per student, capped at $",I22)</f>
        <v>Compensation per student, capped at $</v>
      </c>
      <c r="B27" s="171"/>
      <c r="C27" s="171"/>
      <c r="D27" s="171"/>
      <c r="E27" s="171"/>
      <c r="F27" s="171"/>
      <c r="G27" s="171"/>
      <c r="H27" s="171"/>
      <c r="I27" s="92" t="str">
        <f>IF(I24="","",(1/(I24/I25))*I22)</f>
        <v/>
      </c>
      <c r="J27" s="34"/>
    </row>
    <row r="28" spans="1:10" x14ac:dyDescent="0.2">
      <c r="A28" s="57"/>
      <c r="B28" s="57"/>
      <c r="C28" s="57"/>
      <c r="D28" s="57"/>
      <c r="E28" s="57"/>
      <c r="F28" s="57"/>
      <c r="G28" s="57"/>
      <c r="H28" s="57"/>
      <c r="I28" s="58"/>
      <c r="J28" s="34"/>
    </row>
    <row r="29" spans="1:10" x14ac:dyDescent="0.2">
      <c r="A29" s="156" t="s">
        <v>68</v>
      </c>
      <c r="B29" s="156"/>
      <c r="C29" s="156"/>
      <c r="D29" s="156"/>
      <c r="E29" s="156"/>
      <c r="F29" s="156"/>
      <c r="G29" s="156"/>
      <c r="H29" s="156"/>
      <c r="I29" s="156"/>
      <c r="J29" s="34"/>
    </row>
    <row r="30" spans="1:10" ht="15.75" x14ac:dyDescent="0.25">
      <c r="A30" s="172" t="s">
        <v>57</v>
      </c>
      <c r="B30" s="172"/>
      <c r="C30" s="172"/>
      <c r="D30" s="172"/>
      <c r="E30" s="172"/>
      <c r="F30" s="172"/>
      <c r="G30" s="172"/>
      <c r="H30" s="172"/>
      <c r="I30" s="172"/>
      <c r="J30" s="34"/>
    </row>
    <row r="31" spans="1:10" x14ac:dyDescent="0.2">
      <c r="A31" s="173" t="s">
        <v>58</v>
      </c>
      <c r="B31" s="158"/>
      <c r="C31" s="158"/>
      <c r="D31" s="158"/>
      <c r="E31" s="158"/>
      <c r="F31" s="158"/>
      <c r="G31" s="158"/>
      <c r="H31" s="159"/>
      <c r="I31" s="59"/>
      <c r="J31" s="34"/>
    </row>
    <row r="32" spans="1:10" x14ac:dyDescent="0.2">
      <c r="A32" s="160" t="s">
        <v>59</v>
      </c>
      <c r="B32" s="144"/>
      <c r="C32" s="144"/>
      <c r="D32" s="144"/>
      <c r="E32" s="144"/>
      <c r="F32" s="144"/>
      <c r="G32" s="144"/>
      <c r="H32" s="145"/>
      <c r="I32" s="50" t="str">
        <f>IF(I31="","",I31*'Auto Data'!L18)</f>
        <v/>
      </c>
      <c r="J32" s="34"/>
    </row>
    <row r="33" spans="1:10" ht="14.45" customHeight="1" x14ac:dyDescent="0.2">
      <c r="A33" s="160" t="s">
        <v>60</v>
      </c>
      <c r="B33" s="144"/>
      <c r="C33" s="144"/>
      <c r="D33" s="174" t="s">
        <v>61</v>
      </c>
      <c r="E33" s="174"/>
      <c r="F33" s="79" t="s">
        <v>62</v>
      </c>
      <c r="G33" s="161"/>
      <c r="H33" s="161"/>
      <c r="I33" s="51"/>
      <c r="J33" s="34"/>
    </row>
    <row r="34" spans="1:10" x14ac:dyDescent="0.2">
      <c r="A34" s="52"/>
      <c r="B34" s="53"/>
      <c r="C34" s="53"/>
      <c r="D34" s="54"/>
      <c r="E34" s="157" t="s">
        <v>63</v>
      </c>
      <c r="F34" s="157"/>
      <c r="G34" s="158"/>
      <c r="H34" s="159"/>
      <c r="I34" s="70" t="str">
        <f>IF(G33="","",I32*G33)</f>
        <v/>
      </c>
      <c r="J34" s="34"/>
    </row>
    <row r="35" spans="1:10" x14ac:dyDescent="0.2">
      <c r="A35" s="160" t="s">
        <v>64</v>
      </c>
      <c r="B35" s="144"/>
      <c r="C35" s="144"/>
      <c r="D35" s="144"/>
      <c r="E35" s="144"/>
      <c r="F35" s="144"/>
      <c r="G35" s="144"/>
      <c r="H35" s="145"/>
      <c r="I35" s="51" t="str">
        <f>IF(I34="","",I34*'Auto Data'!L19)</f>
        <v/>
      </c>
      <c r="J35" s="34"/>
    </row>
    <row r="36" spans="1:10" x14ac:dyDescent="0.2">
      <c r="A36" s="52"/>
      <c r="B36" s="53"/>
      <c r="C36" s="53"/>
      <c r="D36" s="144" t="s">
        <v>65</v>
      </c>
      <c r="E36" s="144"/>
      <c r="F36" s="144"/>
      <c r="G36" s="144"/>
      <c r="H36" s="145"/>
      <c r="I36" s="51" t="str">
        <f>IF(I34="","",SUM(I34:I35))</f>
        <v/>
      </c>
      <c r="J36" s="34"/>
    </row>
    <row r="37" spans="1:10" ht="13.5" thickBot="1" x14ac:dyDescent="0.25">
      <c r="A37" s="52"/>
      <c r="B37" s="53"/>
      <c r="C37" s="53"/>
      <c r="D37" s="53"/>
      <c r="E37" s="55"/>
      <c r="F37" s="55"/>
      <c r="G37" s="144" t="s">
        <v>66</v>
      </c>
      <c r="H37" s="145"/>
      <c r="I37" s="56" t="str">
        <f>IF(G33="","",IF(D33="Undergraduate",'Auto Data'!I3,IF(D33="Graduate",'Auto Data'!I4,0))*G33)</f>
        <v/>
      </c>
      <c r="J37" s="34"/>
    </row>
    <row r="38" spans="1:10" ht="13.5" thickBot="1" x14ac:dyDescent="0.25">
      <c r="A38" s="171" t="s">
        <v>67</v>
      </c>
      <c r="B38" s="171"/>
      <c r="C38" s="171"/>
      <c r="D38" s="171"/>
      <c r="E38" s="171"/>
      <c r="F38" s="171"/>
      <c r="G38" s="171"/>
      <c r="H38" s="171"/>
      <c r="I38" s="93" t="str">
        <f>IF(I35="","",ROUNDUP((I36/I37),0))</f>
        <v/>
      </c>
      <c r="J38" s="34"/>
    </row>
    <row r="39" spans="1:10" ht="13.5" thickBot="1" x14ac:dyDescent="0.25">
      <c r="A39" s="171" t="str">
        <f>_xlfn.CONCAT("Compensation per student, capped at $",I34)</f>
        <v>Compensation per student, capped at $</v>
      </c>
      <c r="B39" s="171"/>
      <c r="C39" s="171"/>
      <c r="D39" s="171"/>
      <c r="E39" s="171"/>
      <c r="F39" s="171"/>
      <c r="G39" s="171"/>
      <c r="H39" s="171"/>
      <c r="I39" s="92" t="str">
        <f>IF(I36="","",(1/(I36/I37))*I34)</f>
        <v/>
      </c>
      <c r="J39" s="34"/>
    </row>
    <row r="40" spans="1:10" x14ac:dyDescent="0.2">
      <c r="A40" s="57"/>
      <c r="B40" s="57"/>
      <c r="C40" s="57"/>
      <c r="D40" s="57"/>
      <c r="E40" s="57"/>
      <c r="F40" s="57"/>
      <c r="G40" s="57"/>
      <c r="H40" s="57"/>
      <c r="I40" s="58"/>
      <c r="J40" s="34"/>
    </row>
    <row r="41" spans="1:10" x14ac:dyDescent="0.2">
      <c r="A41" s="57"/>
      <c r="B41" s="57"/>
      <c r="C41" s="57"/>
      <c r="D41" s="57"/>
      <c r="E41" s="57"/>
      <c r="F41" s="57"/>
      <c r="G41" s="57"/>
      <c r="H41" s="57"/>
      <c r="I41" s="58"/>
      <c r="J41" s="34"/>
    </row>
    <row r="42" spans="1:10" x14ac:dyDescent="0.2">
      <c r="A42" s="186" t="s">
        <v>69</v>
      </c>
      <c r="B42" s="186"/>
      <c r="C42" s="186"/>
      <c r="D42" s="186"/>
      <c r="E42" s="186"/>
      <c r="F42" s="186"/>
      <c r="G42" s="186"/>
      <c r="H42" s="186"/>
      <c r="I42" s="186"/>
      <c r="J42" s="34"/>
    </row>
    <row r="43" spans="1:10" ht="15.75" x14ac:dyDescent="0.25">
      <c r="A43" s="185" t="s">
        <v>70</v>
      </c>
      <c r="B43" s="185"/>
      <c r="C43" s="185"/>
      <c r="D43" s="185"/>
      <c r="E43" s="185"/>
      <c r="F43" s="185"/>
      <c r="G43" s="185"/>
      <c r="H43" s="185"/>
      <c r="I43" s="185"/>
      <c r="J43" s="34"/>
    </row>
    <row r="44" spans="1:10" x14ac:dyDescent="0.2">
      <c r="A44" s="187" t="s">
        <v>143</v>
      </c>
      <c r="B44" s="188"/>
      <c r="C44" s="188"/>
      <c r="D44" s="188"/>
      <c r="E44" s="188"/>
      <c r="F44" s="188"/>
      <c r="G44" s="188"/>
      <c r="H44" s="188"/>
      <c r="I44" s="188"/>
    </row>
    <row r="45" spans="1:10" x14ac:dyDescent="0.2">
      <c r="A45" s="173" t="s">
        <v>71</v>
      </c>
      <c r="B45" s="158"/>
      <c r="C45" s="158"/>
      <c r="D45" s="158"/>
      <c r="E45" s="158"/>
      <c r="F45" s="158"/>
      <c r="G45" s="158"/>
      <c r="H45" s="159"/>
      <c r="I45" s="59"/>
      <c r="J45" s="34"/>
    </row>
    <row r="46" spans="1:10" x14ac:dyDescent="0.2">
      <c r="A46" s="160" t="s">
        <v>64</v>
      </c>
      <c r="B46" s="144"/>
      <c r="C46" s="144"/>
      <c r="D46" s="144"/>
      <c r="E46" s="144"/>
      <c r="F46" s="144"/>
      <c r="G46" s="144"/>
      <c r="H46" s="145"/>
      <c r="I46" s="50" t="str">
        <f>IF(I45="","",I45*'Auto Data'!L20)</f>
        <v/>
      </c>
      <c r="J46" s="34"/>
    </row>
    <row r="47" spans="1:10" x14ac:dyDescent="0.2">
      <c r="A47" s="52"/>
      <c r="B47" s="53"/>
      <c r="C47" s="53"/>
      <c r="D47" s="158" t="s">
        <v>72</v>
      </c>
      <c r="E47" s="158"/>
      <c r="F47" s="158"/>
      <c r="G47" s="158"/>
      <c r="H47" s="159"/>
      <c r="I47" s="70" t="str">
        <f>IF(I45="","",SUM(I45:I46))</f>
        <v/>
      </c>
      <c r="J47" s="34"/>
    </row>
    <row r="48" spans="1:10" ht="14.45" customHeight="1" thickBot="1" x14ac:dyDescent="0.25">
      <c r="A48" s="160" t="s">
        <v>60</v>
      </c>
      <c r="B48" s="144"/>
      <c r="C48" s="144"/>
      <c r="D48" s="174" t="s">
        <v>61</v>
      </c>
      <c r="E48" s="174"/>
      <c r="F48" s="79" t="s">
        <v>62</v>
      </c>
      <c r="G48" s="161"/>
      <c r="H48" s="161"/>
      <c r="I48" s="51" t="str">
        <f>IF(G48="","",IF(D48="Undergraduate",'Auto Data'!I3,IF(D48="Graduate",'Auto Data'!I4,0))*G48)</f>
        <v/>
      </c>
      <c r="J48" s="34"/>
    </row>
    <row r="49" spans="1:11" ht="13.5" thickBot="1" x14ac:dyDescent="0.25">
      <c r="A49" s="171" t="s">
        <v>67</v>
      </c>
      <c r="B49" s="171"/>
      <c r="C49" s="171"/>
      <c r="D49" s="171"/>
      <c r="E49" s="171"/>
      <c r="F49" s="171"/>
      <c r="G49" s="171"/>
      <c r="H49" s="171"/>
      <c r="I49" s="93" t="str">
        <f>IF(G48="","",ROUNDUP((I47/I48),0))</f>
        <v/>
      </c>
      <c r="J49" s="34"/>
    </row>
    <row r="50" spans="1:11" ht="13.5" thickBot="1" x14ac:dyDescent="0.25">
      <c r="A50" s="171" t="str">
        <f>_xlfn.CONCAT("Compensation per student, capped at $",I47)</f>
        <v>Compensation per student, capped at $</v>
      </c>
      <c r="B50" s="171"/>
      <c r="C50" s="171"/>
      <c r="D50" s="171"/>
      <c r="E50" s="171"/>
      <c r="F50" s="171"/>
      <c r="G50" s="171"/>
      <c r="H50" s="171"/>
      <c r="I50" s="92" t="str">
        <f>IF(G48="","",(1/(I47/I48))*I45)</f>
        <v/>
      </c>
      <c r="J50" s="34"/>
    </row>
    <row r="51" spans="1:11" x14ac:dyDescent="0.2">
      <c r="J51" s="45"/>
    </row>
    <row r="59" spans="1:11" x14ac:dyDescent="0.2">
      <c r="K59" s="45"/>
    </row>
    <row r="60" spans="1:11" x14ac:dyDescent="0.2">
      <c r="K60" s="45"/>
    </row>
  </sheetData>
  <sheetProtection algorithmName="SHA-512" hashValue="p4+NqLw8rbt/SvcbfSycECVkOTPejJsl8KkKLLRy+uXjCzoITuBeVPr07gJv+doyYB5RoMqzlsoh8oamVYT9mQ==" saltValue="r+WCDNUSKBRtdWv31sb8Og==" spinCount="100000" sheet="1" selectLockedCells="1"/>
  <mergeCells count="61">
    <mergeCell ref="A50:H50"/>
    <mergeCell ref="A43:I43"/>
    <mergeCell ref="D24:H24"/>
    <mergeCell ref="A42:I42"/>
    <mergeCell ref="A30:I30"/>
    <mergeCell ref="A31:H31"/>
    <mergeCell ref="A32:H32"/>
    <mergeCell ref="A33:C33"/>
    <mergeCell ref="D33:E33"/>
    <mergeCell ref="G33:H33"/>
    <mergeCell ref="A39:H39"/>
    <mergeCell ref="D36:H36"/>
    <mergeCell ref="A38:H38"/>
    <mergeCell ref="G48:H48"/>
    <mergeCell ref="A49:H49"/>
    <mergeCell ref="A44:I44"/>
    <mergeCell ref="D48:E48"/>
    <mergeCell ref="A48:C48"/>
    <mergeCell ref="A46:H46"/>
    <mergeCell ref="A45:H45"/>
    <mergeCell ref="D47:H47"/>
    <mergeCell ref="G2:I2"/>
    <mergeCell ref="G3:I3"/>
    <mergeCell ref="A5:C5"/>
    <mergeCell ref="A4:C4"/>
    <mergeCell ref="G4:I4"/>
    <mergeCell ref="A3:C3"/>
    <mergeCell ref="A6:C6"/>
    <mergeCell ref="A8:C8"/>
    <mergeCell ref="G8:I8"/>
    <mergeCell ref="D7:F7"/>
    <mergeCell ref="A7:C7"/>
    <mergeCell ref="G9:I9"/>
    <mergeCell ref="G21:H21"/>
    <mergeCell ref="A11:I16"/>
    <mergeCell ref="A27:H27"/>
    <mergeCell ref="A26:H26"/>
    <mergeCell ref="A18:I18"/>
    <mergeCell ref="A20:H20"/>
    <mergeCell ref="E22:H22"/>
    <mergeCell ref="A19:H19"/>
    <mergeCell ref="A21:C21"/>
    <mergeCell ref="D21:E21"/>
    <mergeCell ref="A23:H23"/>
    <mergeCell ref="G25:H25"/>
    <mergeCell ref="G37:H37"/>
    <mergeCell ref="A2:C2"/>
    <mergeCell ref="D2:F2"/>
    <mergeCell ref="D9:F9"/>
    <mergeCell ref="D8:F8"/>
    <mergeCell ref="G6:I6"/>
    <mergeCell ref="D6:F6"/>
    <mergeCell ref="G5:I5"/>
    <mergeCell ref="D5:F5"/>
    <mergeCell ref="D4:F4"/>
    <mergeCell ref="D3:F3"/>
    <mergeCell ref="G7:I7"/>
    <mergeCell ref="A9:C9"/>
    <mergeCell ref="A29:I29"/>
    <mergeCell ref="E34:H34"/>
    <mergeCell ref="A35:H35"/>
  </mergeCells>
  <conditionalFormatting sqref="D21 I19 G21:H21">
    <cfRule type="containsBlanks" dxfId="11" priority="24" stopIfTrue="1">
      <formula>LEN(TRIM(D19))=0</formula>
    </cfRule>
  </conditionalFormatting>
  <conditionalFormatting sqref="D33">
    <cfRule type="containsBlanks" dxfId="10" priority="25" stopIfTrue="1">
      <formula>LEN(TRIM(D33))=0</formula>
    </cfRule>
  </conditionalFormatting>
  <conditionalFormatting sqref="D48">
    <cfRule type="containsBlanks" dxfId="9" priority="3" stopIfTrue="1">
      <formula>LEN(TRIM(D48))=0</formula>
    </cfRule>
  </conditionalFormatting>
  <conditionalFormatting sqref="D21:E21">
    <cfRule type="cellIs" dxfId="8" priority="13" operator="equal">
      <formula>"Select One"</formula>
    </cfRule>
  </conditionalFormatting>
  <conditionalFormatting sqref="D33:E33">
    <cfRule type="cellIs" dxfId="7" priority="10" operator="equal">
      <formula>"Select One"</formula>
    </cfRule>
  </conditionalFormatting>
  <conditionalFormatting sqref="D48:E48">
    <cfRule type="cellIs" dxfId="6" priority="2" operator="equal">
      <formula>"Select One"</formula>
    </cfRule>
  </conditionalFormatting>
  <conditionalFormatting sqref="G33:H33">
    <cfRule type="containsBlanks" dxfId="5" priority="4" stopIfTrue="1">
      <formula>LEN(TRIM(G33))=0</formula>
    </cfRule>
  </conditionalFormatting>
  <conditionalFormatting sqref="G48:H48">
    <cfRule type="containsBlanks" dxfId="4" priority="1" stopIfTrue="1">
      <formula>LEN(TRIM(G48))=0</formula>
    </cfRule>
  </conditionalFormatting>
  <conditionalFormatting sqref="I31">
    <cfRule type="containsBlanks" dxfId="3" priority="6" stopIfTrue="1">
      <formula>LEN(TRIM(I31))=0</formula>
    </cfRule>
  </conditionalFormatting>
  <conditionalFormatting sqref="I45">
    <cfRule type="containsBlanks" dxfId="2" priority="5" stopIfTrue="1">
      <formula>LEN(TRIM(I45))=0</formula>
    </cfRule>
  </conditionalFormatting>
  <pageMargins left="0.7" right="0.7" top="0.75" bottom="0.75" header="0.3" footer="0.3"/>
  <pageSetup scale="97" orientation="portrait" r:id="rId1"/>
  <headerFooter>
    <oddHeader>&amp;C&amp;"Arial,Bold"&amp;12Faculty-Directed Short-Term Program Budget Worksheet: Compensation Formulas</oddHeader>
    <oddFooter>&amp;CEducation Abroad ● Plaster Student Union 209 ● Missouri State University ● Springfield, MO 65897  
Tel: 417-836-6368 ● Email: ShortTermStudyAway@missouristate.edu ● www.missouristate.edu/educationabroad/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'Auto Data'!$H$7:$H$16</xm:f>
          </x14:formula1>
          <xm:sqref>G21:H21 G48:H48 G33:H33</xm:sqref>
        </x14:dataValidation>
        <x14:dataValidation type="list" allowBlank="1" showInputMessage="1" showErrorMessage="1" xr:uid="{00000000-0002-0000-0200-000001000000}">
          <x14:formula1>
            <xm:f>'Auto Data'!$H$2:$H$4</xm:f>
          </x14:formula1>
          <xm:sqref>D21 D33 D48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FCED6"/>
    <pageSetUpPr fitToPage="1"/>
  </sheetPr>
  <dimension ref="A1:O52"/>
  <sheetViews>
    <sheetView showWhiteSpace="0" view="pageLayout" zoomScaleNormal="100" workbookViewId="0">
      <selection activeCell="E36" sqref="E36"/>
    </sheetView>
  </sheetViews>
  <sheetFormatPr defaultRowHeight="12.75" x14ac:dyDescent="0.2"/>
  <cols>
    <col min="1" max="1" width="10.140625" bestFit="1" customWidth="1"/>
    <col min="3" max="3" width="10.140625" customWidth="1"/>
    <col min="4" max="4" width="9.28515625" customWidth="1"/>
    <col min="5" max="5" width="15.28515625" customWidth="1"/>
    <col min="6" max="6" width="10.140625" customWidth="1"/>
    <col min="7" max="7" width="12" customWidth="1"/>
    <col min="8" max="8" width="10.140625" customWidth="1"/>
    <col min="9" max="9" width="14.7109375" customWidth="1"/>
  </cols>
  <sheetData>
    <row r="1" spans="1:9" x14ac:dyDescent="0.2">
      <c r="A1" s="146" t="str">
        <f>IF('1 Program Expenses'!A2="","",'1 Program Expenses'!A2)</f>
        <v/>
      </c>
      <c r="B1" s="147"/>
      <c r="C1" s="147"/>
      <c r="D1" s="147" t="str">
        <f>IF('1 Program Expenses'!B2="","",'1 Program Expenses'!B2)</f>
        <v/>
      </c>
      <c r="E1" s="147"/>
      <c r="F1" s="147"/>
      <c r="G1" s="147" t="str">
        <f>IF('1 Program Expenses'!C2="","",'1 Program Expenses'!C2)</f>
        <v/>
      </c>
      <c r="H1" s="147"/>
      <c r="I1" s="181"/>
    </row>
    <row r="2" spans="1:9" ht="13.5" thickBot="1" x14ac:dyDescent="0.25">
      <c r="A2" s="155" t="str">
        <f>'1 Program Expenses'!A3</f>
        <v>College/School</v>
      </c>
      <c r="B2" s="148"/>
      <c r="C2" s="148"/>
      <c r="D2" s="148" t="str">
        <f>'1 Program Expenses'!B3</f>
        <v>Program Director</v>
      </c>
      <c r="E2" s="148"/>
      <c r="F2" s="148"/>
      <c r="G2" s="148" t="str">
        <f>'1 Program Expenses'!C3</f>
        <v>Email</v>
      </c>
      <c r="H2" s="148"/>
      <c r="I2" s="149"/>
    </row>
    <row r="3" spans="1:9" ht="7.5" customHeight="1" thickBot="1" x14ac:dyDescent="0.25">
      <c r="A3" s="182"/>
      <c r="B3" s="183"/>
      <c r="C3" s="183"/>
      <c r="D3" s="152"/>
      <c r="E3" s="152"/>
      <c r="F3" s="152"/>
      <c r="G3" s="183"/>
      <c r="H3" s="183"/>
      <c r="I3" s="184"/>
    </row>
    <row r="4" spans="1:9" x14ac:dyDescent="0.2">
      <c r="A4" s="146" t="str">
        <f>IF('1 Program Expenses'!A5="","",'1 Program Expenses'!A5)</f>
        <v/>
      </c>
      <c r="B4" s="147"/>
      <c r="C4" s="147"/>
      <c r="D4" s="150" t="str">
        <f>IF('1 Program Expenses'!B5="","",'1 Program Expenses'!B5)</f>
        <v/>
      </c>
      <c r="E4" s="150"/>
      <c r="F4" s="150"/>
      <c r="G4" s="150" t="str">
        <f>IF('1 Program Expenses'!C5="","",'1 Program Expenses'!C5)</f>
        <v/>
      </c>
      <c r="H4" s="150"/>
      <c r="I4" s="151"/>
    </row>
    <row r="5" spans="1:9" ht="13.5" thickBot="1" x14ac:dyDescent="0.25">
      <c r="A5" s="155" t="str">
        <f>'1 Program Expenses'!A6</f>
        <v>Program Title</v>
      </c>
      <c r="B5" s="148"/>
      <c r="C5" s="148"/>
      <c r="D5" s="148" t="str">
        <f>'1 Program Expenses'!B6</f>
        <v>Travel Start Date</v>
      </c>
      <c r="E5" s="148"/>
      <c r="F5" s="148"/>
      <c r="G5" s="148" t="str">
        <f>'1 Program Expenses'!C6</f>
        <v>Travel End Date</v>
      </c>
      <c r="H5" s="148"/>
      <c r="I5" s="149"/>
    </row>
    <row r="6" spans="1:9" ht="7.5" customHeight="1" thickBot="1" x14ac:dyDescent="0.25">
      <c r="A6" s="179"/>
      <c r="B6" s="180"/>
      <c r="C6" s="180"/>
      <c r="D6" s="153"/>
      <c r="E6" s="153"/>
      <c r="F6" s="153"/>
      <c r="G6" s="153"/>
      <c r="H6" s="153"/>
      <c r="I6" s="154"/>
    </row>
    <row r="7" spans="1:9" x14ac:dyDescent="0.2">
      <c r="A7" s="175" t="str">
        <f>IF('1 Program Expenses'!A8="Select one","",'1 Program Expenses'!A8)</f>
        <v/>
      </c>
      <c r="B7" s="176"/>
      <c r="C7" s="176"/>
      <c r="D7" s="147" t="str">
        <f>IF('1 Program Expenses'!B8="Term","",'1 Program Expenses'!B8)</f>
        <v/>
      </c>
      <c r="E7" s="147"/>
      <c r="F7" s="147"/>
      <c r="G7" s="177" t="str">
        <f>'1 Program Expenses'!C8</f>
        <v/>
      </c>
      <c r="H7" s="177"/>
      <c r="I7" s="178"/>
    </row>
    <row r="8" spans="1:9" ht="13.5" thickBot="1" x14ac:dyDescent="0.25">
      <c r="A8" s="155" t="str">
        <f>'1 Program Expenses'!A9</f>
        <v>Month of Departure</v>
      </c>
      <c r="B8" s="148"/>
      <c r="C8" s="148"/>
      <c r="D8" s="148" t="str">
        <f>'1 Program Expenses'!B9</f>
        <v>Program Term</v>
      </c>
      <c r="E8" s="148"/>
      <c r="F8" s="148"/>
      <c r="G8" s="148" t="str">
        <f>'1 Program Expenses'!C9</f>
        <v>Length of Program (in days)</v>
      </c>
      <c r="H8" s="148"/>
      <c r="I8" s="149"/>
    </row>
    <row r="9" spans="1:9" ht="13.5" thickBot="1" x14ac:dyDescent="0.25">
      <c r="A9" s="8"/>
      <c r="B9" s="8"/>
      <c r="C9" s="8"/>
      <c r="D9" s="8"/>
      <c r="E9" s="8"/>
      <c r="F9" s="8"/>
      <c r="G9" s="8"/>
      <c r="H9" s="8"/>
      <c r="I9" s="8"/>
    </row>
    <row r="10" spans="1:9" x14ac:dyDescent="0.2">
      <c r="A10" s="199" t="s">
        <v>73</v>
      </c>
      <c r="B10" s="200"/>
      <c r="C10" s="200"/>
      <c r="D10" s="200"/>
      <c r="E10" s="200"/>
      <c r="F10" s="200"/>
      <c r="G10" s="200"/>
      <c r="H10" s="201"/>
      <c r="I10" s="21"/>
    </row>
    <row r="11" spans="1:9" x14ac:dyDescent="0.2">
      <c r="A11" s="196" t="s">
        <v>74</v>
      </c>
      <c r="B11" s="197"/>
      <c r="C11" s="197"/>
      <c r="D11" s="197"/>
      <c r="E11" s="197"/>
      <c r="F11" s="197"/>
      <c r="G11" s="197"/>
      <c r="H11" s="198"/>
      <c r="I11" s="102"/>
    </row>
    <row r="12" spans="1:9" ht="8.1" customHeight="1" x14ac:dyDescent="0.2">
      <c r="A12" s="13"/>
      <c r="B12" s="21"/>
      <c r="C12" s="21"/>
      <c r="D12" s="21"/>
      <c r="E12" s="21"/>
      <c r="F12" s="21"/>
      <c r="G12" s="21"/>
      <c r="H12" s="85"/>
      <c r="I12" s="21"/>
    </row>
    <row r="13" spans="1:9" x14ac:dyDescent="0.2">
      <c r="A13" s="84">
        <v>1</v>
      </c>
      <c r="B13" s="122">
        <f>'1 Program Expenses'!$C35/'3 Overall Program Fee'!A13</f>
        <v>0</v>
      </c>
      <c r="C13" s="25">
        <v>8</v>
      </c>
      <c r="D13" s="122">
        <f>'1 Program Expenses'!$C35/'3 Overall Program Fee'!C13</f>
        <v>0</v>
      </c>
      <c r="E13" s="25">
        <v>15</v>
      </c>
      <c r="F13" s="122">
        <f>'1 Program Expenses'!$C35/'3 Overall Program Fee'!E13</f>
        <v>0</v>
      </c>
      <c r="G13" s="25">
        <v>22</v>
      </c>
      <c r="H13" s="123">
        <f>'1 Program Expenses'!$C35/'3 Overall Program Fee'!G13</f>
        <v>0</v>
      </c>
    </row>
    <row r="14" spans="1:9" x14ac:dyDescent="0.2">
      <c r="A14" s="84">
        <v>2</v>
      </c>
      <c r="B14" s="122">
        <f>'1 Program Expenses'!$C35/'3 Overall Program Fee'!A14</f>
        <v>0</v>
      </c>
      <c r="C14" s="25">
        <v>9</v>
      </c>
      <c r="D14" s="122">
        <f>'1 Program Expenses'!$C35/'3 Overall Program Fee'!C14</f>
        <v>0</v>
      </c>
      <c r="E14" s="25">
        <v>16</v>
      </c>
      <c r="F14" s="122">
        <f>'1 Program Expenses'!$C35/'3 Overall Program Fee'!E14</f>
        <v>0</v>
      </c>
      <c r="G14" s="25">
        <v>23</v>
      </c>
      <c r="H14" s="123">
        <f>'1 Program Expenses'!$C35/'3 Overall Program Fee'!G14</f>
        <v>0</v>
      </c>
    </row>
    <row r="15" spans="1:9" x14ac:dyDescent="0.2">
      <c r="A15" s="84">
        <v>3</v>
      </c>
      <c r="B15" s="122">
        <f>'1 Program Expenses'!$C35/'3 Overall Program Fee'!A15</f>
        <v>0</v>
      </c>
      <c r="C15" s="25">
        <v>10</v>
      </c>
      <c r="D15" s="122">
        <f>'1 Program Expenses'!$C35/'3 Overall Program Fee'!C15</f>
        <v>0</v>
      </c>
      <c r="E15" s="25">
        <v>17</v>
      </c>
      <c r="F15" s="122">
        <f>'1 Program Expenses'!$C35/'3 Overall Program Fee'!E15</f>
        <v>0</v>
      </c>
      <c r="G15" s="25">
        <v>24</v>
      </c>
      <c r="H15" s="123">
        <f>'1 Program Expenses'!$C35/'3 Overall Program Fee'!G15</f>
        <v>0</v>
      </c>
    </row>
    <row r="16" spans="1:9" x14ac:dyDescent="0.2">
      <c r="A16" s="84">
        <v>4</v>
      </c>
      <c r="B16" s="122">
        <f>'1 Program Expenses'!$C35/'3 Overall Program Fee'!A16</f>
        <v>0</v>
      </c>
      <c r="C16" s="25">
        <v>11</v>
      </c>
      <c r="D16" s="122">
        <f>'1 Program Expenses'!$C35/'3 Overall Program Fee'!C16</f>
        <v>0</v>
      </c>
      <c r="E16" s="25">
        <v>18</v>
      </c>
      <c r="F16" s="122">
        <f>'1 Program Expenses'!$C35/'3 Overall Program Fee'!E16</f>
        <v>0</v>
      </c>
      <c r="G16" s="25">
        <v>25</v>
      </c>
      <c r="H16" s="123">
        <f>'1 Program Expenses'!$C35/'3 Overall Program Fee'!G16</f>
        <v>0</v>
      </c>
    </row>
    <row r="17" spans="1:15" x14ac:dyDescent="0.2">
      <c r="A17" s="84">
        <v>5</v>
      </c>
      <c r="B17" s="122">
        <f>'1 Program Expenses'!$C35/'3 Overall Program Fee'!A17</f>
        <v>0</v>
      </c>
      <c r="C17" s="25">
        <v>12</v>
      </c>
      <c r="D17" s="122">
        <f>'1 Program Expenses'!$C35/'3 Overall Program Fee'!C17</f>
        <v>0</v>
      </c>
      <c r="E17" s="25">
        <v>19</v>
      </c>
      <c r="F17" s="122">
        <f>'1 Program Expenses'!$C35/'3 Overall Program Fee'!E17</f>
        <v>0</v>
      </c>
      <c r="G17" s="25">
        <v>26</v>
      </c>
      <c r="H17" s="123">
        <f>'1 Program Expenses'!$C35/'3 Overall Program Fee'!G17</f>
        <v>0</v>
      </c>
    </row>
    <row r="18" spans="1:15" x14ac:dyDescent="0.2">
      <c r="A18" s="84">
        <v>6</v>
      </c>
      <c r="B18" s="122">
        <f>'1 Program Expenses'!$C35/'3 Overall Program Fee'!A18</f>
        <v>0</v>
      </c>
      <c r="C18" s="25">
        <v>13</v>
      </c>
      <c r="D18" s="122">
        <f>'1 Program Expenses'!$C35/'3 Overall Program Fee'!C18</f>
        <v>0</v>
      </c>
      <c r="E18" s="25">
        <v>20</v>
      </c>
      <c r="F18" s="122">
        <f>'1 Program Expenses'!$C35/'3 Overall Program Fee'!E18</f>
        <v>0</v>
      </c>
      <c r="G18" s="25">
        <v>27</v>
      </c>
      <c r="H18" s="123">
        <f>'1 Program Expenses'!$C35/'3 Overall Program Fee'!G18</f>
        <v>0</v>
      </c>
    </row>
    <row r="19" spans="1:15" x14ac:dyDescent="0.2">
      <c r="A19" s="84">
        <v>7</v>
      </c>
      <c r="B19" s="122">
        <f>'1 Program Expenses'!$C35/'3 Overall Program Fee'!A19</f>
        <v>0</v>
      </c>
      <c r="C19" s="25">
        <v>14</v>
      </c>
      <c r="D19" s="122">
        <f>'1 Program Expenses'!$C35/'3 Overall Program Fee'!C19</f>
        <v>0</v>
      </c>
      <c r="E19" s="25">
        <v>21</v>
      </c>
      <c r="F19" s="122">
        <f>'1 Program Expenses'!$C35/'3 Overall Program Fee'!E19</f>
        <v>0</v>
      </c>
      <c r="G19" s="25">
        <v>28</v>
      </c>
      <c r="H19" s="123">
        <f>'1 Program Expenses'!$C35/'3 Overall Program Fee'!G19</f>
        <v>0</v>
      </c>
    </row>
    <row r="20" spans="1:15" ht="13.5" thickBot="1" x14ac:dyDescent="0.25">
      <c r="A20" s="124"/>
      <c r="B20" s="125"/>
      <c r="C20" s="125"/>
      <c r="D20" s="125"/>
      <c r="E20" s="125"/>
      <c r="F20" s="125"/>
      <c r="G20" s="125"/>
      <c r="H20" s="126"/>
      <c r="I20" s="11"/>
    </row>
    <row r="21" spans="1:15" x14ac:dyDescent="0.2">
      <c r="A21" s="127"/>
      <c r="B21" s="127"/>
      <c r="C21" s="127"/>
      <c r="D21" s="127"/>
      <c r="E21" s="127"/>
      <c r="F21" s="127"/>
      <c r="G21" s="127"/>
      <c r="H21" s="127"/>
      <c r="I21" s="11"/>
    </row>
    <row r="22" spans="1:15" ht="13.5" thickBot="1" x14ac:dyDescent="0.25">
      <c r="A22" s="11"/>
      <c r="B22" s="127"/>
      <c r="C22" s="11"/>
      <c r="D22" s="127"/>
      <c r="E22" s="207" t="s">
        <v>18</v>
      </c>
      <c r="F22" s="208"/>
      <c r="G22" s="209"/>
      <c r="H22" s="209"/>
      <c r="I22" s="82" t="s">
        <v>19</v>
      </c>
    </row>
    <row r="23" spans="1:15" ht="13.5" thickBot="1" x14ac:dyDescent="0.25">
      <c r="A23" s="229"/>
      <c r="B23" s="229"/>
      <c r="C23" s="229"/>
      <c r="D23" s="229"/>
      <c r="E23" s="212" t="s">
        <v>56</v>
      </c>
      <c r="F23" s="213"/>
      <c r="G23" s="213"/>
      <c r="H23" s="214"/>
      <c r="I23" s="22">
        <f>IF('1 Program Expenses'!C48="","",'1 Program Expenses'!C48)</f>
        <v>0</v>
      </c>
    </row>
    <row r="24" spans="1:15" ht="13.5" thickBot="1" x14ac:dyDescent="0.25">
      <c r="A24" s="173" t="s">
        <v>75</v>
      </c>
      <c r="B24" s="158"/>
      <c r="C24" s="158"/>
      <c r="D24" s="215"/>
      <c r="E24" s="81" t="s">
        <v>76</v>
      </c>
      <c r="F24" s="226">
        <v>10</v>
      </c>
      <c r="G24" s="227"/>
      <c r="H24" s="228"/>
      <c r="I24" s="22">
        <f>IF(F24="","",ROUND('1 Program Expenses'!C35/F24,0))</f>
        <v>0</v>
      </c>
    </row>
    <row r="25" spans="1:15" ht="13.5" thickBot="1" x14ac:dyDescent="0.25">
      <c r="A25" s="216" t="s">
        <v>77</v>
      </c>
      <c r="B25" s="157"/>
      <c r="C25" s="157"/>
      <c r="D25" s="157"/>
      <c r="E25" s="157"/>
      <c r="F25" s="157"/>
      <c r="G25" s="157"/>
      <c r="H25" s="217"/>
      <c r="I25" s="22">
        <f>SUM(I23:I24)</f>
        <v>0</v>
      </c>
      <c r="J25" s="128"/>
      <c r="K25" s="128"/>
      <c r="L25" s="128"/>
      <c r="M25" s="128"/>
      <c r="N25" s="128"/>
      <c r="O25" s="128"/>
    </row>
    <row r="26" spans="1:15" x14ac:dyDescent="0.2">
      <c r="A26" s="11"/>
      <c r="B26" s="127"/>
      <c r="C26" s="127"/>
      <c r="D26" s="127"/>
      <c r="E26" s="11"/>
      <c r="F26" s="11"/>
      <c r="G26" s="11"/>
      <c r="H26" s="11"/>
      <c r="I26" s="11"/>
      <c r="J26" s="34"/>
      <c r="K26" s="34"/>
      <c r="L26" s="34"/>
      <c r="M26" s="34"/>
      <c r="N26" s="34"/>
      <c r="O26" s="34"/>
    </row>
    <row r="27" spans="1:15" ht="13.5" thickBot="1" x14ac:dyDescent="0.25">
      <c r="A27" s="11"/>
      <c r="B27" s="127"/>
      <c r="C27" s="11"/>
      <c r="D27" s="127"/>
      <c r="E27" s="11"/>
      <c r="F27" s="127"/>
      <c r="G27" s="11"/>
      <c r="H27" s="127"/>
      <c r="I27" s="11"/>
      <c r="J27" s="34"/>
      <c r="K27" s="34"/>
      <c r="L27" s="34"/>
      <c r="M27" s="34"/>
      <c r="N27" s="34"/>
      <c r="O27" s="34"/>
    </row>
    <row r="28" spans="1:15" x14ac:dyDescent="0.2">
      <c r="A28" s="210" t="s">
        <v>78</v>
      </c>
      <c r="B28" s="211"/>
      <c r="C28" s="211"/>
      <c r="D28" s="211"/>
      <c r="E28" s="211"/>
      <c r="F28" s="211"/>
      <c r="G28" s="211"/>
      <c r="H28" s="211"/>
      <c r="I28" s="83" t="s">
        <v>19</v>
      </c>
      <c r="J28" s="34"/>
      <c r="K28" s="34"/>
      <c r="L28" s="34"/>
      <c r="M28" s="34"/>
      <c r="N28" s="34"/>
      <c r="O28" s="34"/>
    </row>
    <row r="29" spans="1:15" x14ac:dyDescent="0.2">
      <c r="A29" s="204"/>
      <c r="B29" s="205"/>
      <c r="C29" s="205"/>
      <c r="D29" s="206"/>
      <c r="E29" s="220" t="s">
        <v>79</v>
      </c>
      <c r="F29" s="221"/>
      <c r="G29" s="221"/>
      <c r="H29" s="221"/>
      <c r="I29" s="123">
        <f>I25</f>
        <v>0</v>
      </c>
      <c r="J29" s="34"/>
      <c r="K29" s="34"/>
      <c r="L29" s="34"/>
      <c r="M29" s="34"/>
      <c r="N29" s="34"/>
      <c r="O29" s="34"/>
    </row>
    <row r="30" spans="1:15" x14ac:dyDescent="0.2">
      <c r="A30" s="222"/>
      <c r="B30" s="223"/>
      <c r="C30" s="223"/>
      <c r="D30" s="223"/>
      <c r="E30" s="224" t="s">
        <v>80</v>
      </c>
      <c r="F30" s="224"/>
      <c r="G30" s="224"/>
      <c r="H30" s="225"/>
      <c r="I30" s="129">
        <f>IF('1 Program Expenses'!C22=0,0,100)</f>
        <v>0</v>
      </c>
      <c r="J30" s="34"/>
      <c r="K30" s="34"/>
      <c r="L30" s="34"/>
      <c r="M30" s="34"/>
      <c r="N30" s="34"/>
      <c r="O30" s="34"/>
    </row>
    <row r="31" spans="1:15" ht="15.75" thickBot="1" x14ac:dyDescent="0.25">
      <c r="A31" s="218" t="s">
        <v>81</v>
      </c>
      <c r="B31" s="219"/>
      <c r="C31" s="219"/>
      <c r="D31" s="219"/>
      <c r="E31" s="219"/>
      <c r="F31" s="219"/>
      <c r="G31" s="219"/>
      <c r="H31" s="219"/>
      <c r="I31" s="73">
        <f>ROUNDUP(SUM(I29:I30),-1)</f>
        <v>0</v>
      </c>
      <c r="J31" s="34"/>
      <c r="K31" s="34"/>
      <c r="L31" s="34"/>
      <c r="M31" s="34"/>
      <c r="N31" s="34"/>
      <c r="O31" s="34"/>
    </row>
    <row r="32" spans="1:15" ht="13.5" thickBot="1" x14ac:dyDescent="0.25">
      <c r="A32" s="127"/>
      <c r="B32" s="127"/>
      <c r="C32" s="127"/>
      <c r="D32" s="127"/>
      <c r="E32" s="127"/>
      <c r="F32" s="127"/>
      <c r="G32" s="127"/>
      <c r="H32" s="127"/>
      <c r="I32" s="127"/>
      <c r="J32" s="34"/>
      <c r="K32" s="34"/>
      <c r="L32" s="34"/>
      <c r="M32" s="34"/>
      <c r="N32" s="34"/>
      <c r="O32" s="34"/>
    </row>
    <row r="33" spans="1:15" ht="13.5" thickBot="1" x14ac:dyDescent="0.25">
      <c r="A33" s="202" t="s">
        <v>82</v>
      </c>
      <c r="B33" s="203"/>
      <c r="C33" s="203"/>
      <c r="D33" s="203"/>
      <c r="E33" s="203"/>
      <c r="F33" s="74">
        <f>SUM(A35:A46,E35:E46)</f>
        <v>0</v>
      </c>
      <c r="J33" s="34"/>
      <c r="K33" s="34"/>
      <c r="L33" s="34"/>
      <c r="M33" s="34"/>
      <c r="N33" s="34"/>
      <c r="O33" s="34"/>
    </row>
    <row r="34" spans="1:15" ht="13.5" thickBot="1" x14ac:dyDescent="0.25">
      <c r="A34" s="3"/>
      <c r="I34" s="2"/>
      <c r="J34" s="34"/>
      <c r="K34" s="34"/>
      <c r="L34" s="34"/>
      <c r="M34" s="34"/>
      <c r="N34" s="34"/>
      <c r="O34" s="34"/>
    </row>
    <row r="35" spans="1:15" x14ac:dyDescent="0.2">
      <c r="A35" s="105"/>
      <c r="B35" s="189" t="s">
        <v>24</v>
      </c>
      <c r="C35" s="189"/>
      <c r="D35" s="189"/>
      <c r="E35" s="29"/>
      <c r="F35" s="189" t="s">
        <v>83</v>
      </c>
      <c r="G35" s="190"/>
      <c r="J35" s="34"/>
      <c r="K35" s="34"/>
      <c r="L35" s="34"/>
      <c r="M35" s="34"/>
      <c r="N35" s="34"/>
      <c r="O35" s="34"/>
    </row>
    <row r="36" spans="1:15" x14ac:dyDescent="0.2">
      <c r="A36" s="76"/>
      <c r="B36" s="191" t="s">
        <v>25</v>
      </c>
      <c r="C36" s="191"/>
      <c r="D36" s="191"/>
      <c r="E36" s="30"/>
      <c r="F36" s="191" t="s">
        <v>84</v>
      </c>
      <c r="G36" s="192"/>
      <c r="J36" s="34"/>
      <c r="K36" s="34"/>
      <c r="L36" s="34"/>
      <c r="M36" s="34"/>
      <c r="N36" s="34"/>
      <c r="O36" s="34"/>
    </row>
    <row r="37" spans="1:15" x14ac:dyDescent="0.2">
      <c r="A37" s="76"/>
      <c r="B37" s="191" t="s">
        <v>26</v>
      </c>
      <c r="C37" s="191"/>
      <c r="D37" s="191"/>
      <c r="E37" s="30"/>
      <c r="F37" s="191" t="s">
        <v>85</v>
      </c>
      <c r="G37" s="192"/>
      <c r="J37" s="34"/>
      <c r="K37" s="34"/>
      <c r="L37" s="34"/>
      <c r="M37" s="34"/>
      <c r="N37" s="34"/>
      <c r="O37" s="34"/>
    </row>
    <row r="38" spans="1:15" x14ac:dyDescent="0.2">
      <c r="A38" s="75">
        <f>IF(G7="",0,G7*15)</f>
        <v>0</v>
      </c>
      <c r="B38" s="191" t="s">
        <v>86</v>
      </c>
      <c r="C38" s="191"/>
      <c r="D38" s="191"/>
      <c r="E38" s="30"/>
      <c r="F38" s="191" t="s">
        <v>87</v>
      </c>
      <c r="G38" s="192"/>
      <c r="J38" s="34"/>
      <c r="K38" s="34"/>
      <c r="L38" s="34"/>
      <c r="M38" s="34"/>
      <c r="N38" s="34"/>
      <c r="O38" s="34"/>
    </row>
    <row r="39" spans="1:15" x14ac:dyDescent="0.2">
      <c r="A39" s="75">
        <f>IF(G7="",0,IF('1 Program Expenses'!B41="All Meals Included in Program",0,IF('1 Program Expenses'!B41="All Meals Included in CP Price",0,IF('1 Program Expenses'!B41="75% of Meals Included in Program",(G7*0.25)*'Auto Data'!L4,IF('1 Program Expenses'!B41="50% of Meals Included in Program",(G7*0.5)*'Auto Data'!L4,IF('1 Program Expenses'!B41="25% of Meals Included in Program",(G7*0.75)*'Auto Data'!L4,IF('1 Program Expenses'!B41="Hotel Breakfast Included in Program",(G7*('Auto Data'!L4-5)),G7*'Auto Data'!L4)))))))</f>
        <v>0</v>
      </c>
      <c r="B39" s="191" t="s">
        <v>88</v>
      </c>
      <c r="C39" s="191"/>
      <c r="D39" s="191"/>
      <c r="E39" s="30"/>
      <c r="F39" s="191" t="s">
        <v>89</v>
      </c>
      <c r="G39" s="192"/>
      <c r="J39" s="34"/>
      <c r="K39" s="34"/>
      <c r="L39" s="34"/>
      <c r="M39" s="34"/>
      <c r="N39" s="34"/>
      <c r="O39" s="34"/>
    </row>
    <row r="40" spans="1:15" x14ac:dyDescent="0.2">
      <c r="A40" s="65"/>
      <c r="E40" s="30"/>
      <c r="F40" s="193" t="s">
        <v>90</v>
      </c>
      <c r="G40" s="194"/>
      <c r="H40" s="34"/>
      <c r="J40" s="34"/>
      <c r="K40" s="34"/>
      <c r="L40" s="34"/>
      <c r="M40" s="34"/>
      <c r="N40" s="34"/>
      <c r="O40" s="34"/>
    </row>
    <row r="41" spans="1:15" x14ac:dyDescent="0.2">
      <c r="A41" s="65"/>
      <c r="F41" s="103"/>
      <c r="G41" s="104"/>
      <c r="J41" s="34"/>
      <c r="K41" s="34"/>
      <c r="L41" s="34"/>
      <c r="M41" s="34"/>
      <c r="N41" s="34"/>
      <c r="O41" s="34"/>
    </row>
    <row r="42" spans="1:15" x14ac:dyDescent="0.2">
      <c r="A42" s="77"/>
      <c r="B42" s="102"/>
      <c r="C42" s="101"/>
      <c r="F42" s="98"/>
      <c r="G42" s="99"/>
      <c r="J42" s="34"/>
      <c r="K42" s="34"/>
      <c r="L42" s="34"/>
      <c r="M42" s="34"/>
      <c r="N42" s="34"/>
      <c r="O42" s="34"/>
    </row>
    <row r="43" spans="1:15" x14ac:dyDescent="0.2">
      <c r="A43" s="77"/>
      <c r="B43" s="98"/>
      <c r="C43" s="98"/>
      <c r="F43" s="98"/>
      <c r="G43" s="99"/>
      <c r="J43" s="34"/>
      <c r="K43" s="34"/>
      <c r="L43" s="34"/>
      <c r="M43" s="34"/>
      <c r="N43" s="34"/>
      <c r="O43" s="34"/>
    </row>
    <row r="44" spans="1:15" x14ac:dyDescent="0.2">
      <c r="A44" s="77"/>
      <c r="B44" s="98"/>
      <c r="C44" s="98"/>
      <c r="F44" s="98"/>
      <c r="G44" s="99"/>
      <c r="J44" s="34"/>
      <c r="K44" s="34"/>
      <c r="L44" s="34"/>
      <c r="M44" s="34"/>
      <c r="N44" s="34"/>
      <c r="O44" s="34"/>
    </row>
    <row r="45" spans="1:15" x14ac:dyDescent="0.2">
      <c r="A45" s="77"/>
      <c r="B45" s="98"/>
      <c r="C45" s="98"/>
      <c r="F45" s="98"/>
      <c r="G45" s="99"/>
      <c r="J45" s="34"/>
      <c r="K45" s="34"/>
      <c r="L45" s="34"/>
      <c r="M45" s="34"/>
      <c r="N45" s="34"/>
      <c r="O45" s="34"/>
    </row>
    <row r="46" spans="1:15" ht="13.5" thickBot="1" x14ac:dyDescent="0.25">
      <c r="A46" s="78"/>
      <c r="B46" s="97"/>
      <c r="C46" s="97"/>
      <c r="D46" s="26"/>
      <c r="E46" s="26"/>
      <c r="F46" s="97"/>
      <c r="G46" s="100"/>
      <c r="J46" s="34"/>
      <c r="K46" s="34"/>
      <c r="L46" s="34"/>
      <c r="M46" s="34"/>
      <c r="N46" s="34"/>
      <c r="O46" s="34"/>
    </row>
    <row r="47" spans="1:15" x14ac:dyDescent="0.2">
      <c r="J47" s="34"/>
      <c r="K47" s="34"/>
      <c r="L47" s="34"/>
      <c r="M47" s="34"/>
      <c r="N47" s="34"/>
      <c r="O47" s="34"/>
    </row>
    <row r="48" spans="1:15" x14ac:dyDescent="0.2">
      <c r="A48" s="3" t="s">
        <v>91</v>
      </c>
      <c r="J48" s="34"/>
      <c r="K48" s="34"/>
      <c r="L48" s="34"/>
      <c r="M48" s="34"/>
      <c r="N48" s="34"/>
      <c r="O48" s="34"/>
    </row>
    <row r="49" spans="1:15" s="6" customFormat="1" x14ac:dyDescent="0.2">
      <c r="A49" s="195"/>
      <c r="B49" s="195"/>
      <c r="C49" s="195"/>
      <c r="D49" s="195"/>
      <c r="E49" s="195"/>
      <c r="F49" s="195"/>
      <c r="G49" s="195"/>
      <c r="H49" s="195"/>
      <c r="I49" s="195"/>
      <c r="J49" s="34"/>
      <c r="K49" s="34"/>
      <c r="L49" s="34"/>
      <c r="M49" s="34"/>
      <c r="N49" s="34"/>
      <c r="O49" s="34"/>
    </row>
    <row r="50" spans="1:15" s="6" customFormat="1" x14ac:dyDescent="0.2">
      <c r="A50" s="195"/>
      <c r="B50" s="195"/>
      <c r="C50" s="195"/>
      <c r="D50" s="195"/>
      <c r="E50" s="195"/>
      <c r="F50" s="195"/>
      <c r="G50" s="195"/>
      <c r="H50" s="195"/>
      <c r="I50" s="195"/>
      <c r="J50" s="34"/>
      <c r="K50" s="34"/>
      <c r="L50" s="34"/>
      <c r="M50" s="34"/>
      <c r="N50" s="34"/>
      <c r="O50" s="34"/>
    </row>
    <row r="51" spans="1:15" ht="23.1" customHeight="1" x14ac:dyDescent="0.2">
      <c r="A51" s="195"/>
      <c r="B51" s="195"/>
      <c r="C51" s="195"/>
      <c r="D51" s="195"/>
      <c r="E51" s="195"/>
      <c r="F51" s="195"/>
      <c r="G51" s="195"/>
      <c r="H51" s="195"/>
      <c r="I51" s="195"/>
      <c r="J51" s="34"/>
      <c r="K51" s="34"/>
      <c r="L51" s="34"/>
      <c r="M51" s="34"/>
      <c r="N51" s="34"/>
      <c r="O51" s="34"/>
    </row>
    <row r="52" spans="1:15" x14ac:dyDescent="0.2">
      <c r="A52" s="195"/>
      <c r="B52" s="195"/>
      <c r="C52" s="195"/>
      <c r="D52" s="195"/>
      <c r="E52" s="195"/>
      <c r="F52" s="195"/>
      <c r="G52" s="195"/>
      <c r="H52" s="195"/>
      <c r="I52" s="195"/>
    </row>
  </sheetData>
  <sheetProtection algorithmName="SHA-512" hashValue="/06kyyu14g8CNv8JAQk/5oU57HD8TgOGs8b4mwe691p0Bq7nHkORZsY6e9chakNOZketcjIxA6vpbffmNu6Idg==" saltValue="Ewcp6xGXL6WDv71SShw0xA==" spinCount="100000" sheet="1" selectLockedCells="1"/>
  <mergeCells count="51">
    <mergeCell ref="A49:I52"/>
    <mergeCell ref="A11:H11"/>
    <mergeCell ref="A10:H10"/>
    <mergeCell ref="A33:E33"/>
    <mergeCell ref="A29:D29"/>
    <mergeCell ref="E22:H22"/>
    <mergeCell ref="A28:H28"/>
    <mergeCell ref="E23:H23"/>
    <mergeCell ref="A24:D24"/>
    <mergeCell ref="A25:H25"/>
    <mergeCell ref="A31:H31"/>
    <mergeCell ref="E29:H29"/>
    <mergeCell ref="A30:D30"/>
    <mergeCell ref="E30:H30"/>
    <mergeCell ref="F24:H24"/>
    <mergeCell ref="A23:D23"/>
    <mergeCell ref="G1:I1"/>
    <mergeCell ref="G2:I2"/>
    <mergeCell ref="D1:F1"/>
    <mergeCell ref="A1:C1"/>
    <mergeCell ref="A2:C2"/>
    <mergeCell ref="D2:F2"/>
    <mergeCell ref="G5:I5"/>
    <mergeCell ref="G4:I4"/>
    <mergeCell ref="G3:I3"/>
    <mergeCell ref="A3:C3"/>
    <mergeCell ref="D3:F3"/>
    <mergeCell ref="D5:F5"/>
    <mergeCell ref="D4:F4"/>
    <mergeCell ref="A4:C4"/>
    <mergeCell ref="A5:C5"/>
    <mergeCell ref="F35:G35"/>
    <mergeCell ref="F36:G36"/>
    <mergeCell ref="B35:D35"/>
    <mergeCell ref="B36:D36"/>
    <mergeCell ref="F40:G40"/>
    <mergeCell ref="B39:D39"/>
    <mergeCell ref="F39:G39"/>
    <mergeCell ref="F38:G38"/>
    <mergeCell ref="F37:G37"/>
    <mergeCell ref="B37:D37"/>
    <mergeCell ref="B38:D38"/>
    <mergeCell ref="A6:C6"/>
    <mergeCell ref="D6:F6"/>
    <mergeCell ref="G6:I6"/>
    <mergeCell ref="G8:I8"/>
    <mergeCell ref="G7:I7"/>
    <mergeCell ref="D8:F8"/>
    <mergeCell ref="D7:F7"/>
    <mergeCell ref="A8:C8"/>
    <mergeCell ref="A7:C7"/>
  </mergeCells>
  <phoneticPr fontId="3" type="noConversion"/>
  <conditionalFormatting sqref="E35:E40">
    <cfRule type="containsBlanks" dxfId="1" priority="15" stopIfTrue="1">
      <formula>LEN(TRIM(E35))=0</formula>
    </cfRule>
  </conditionalFormatting>
  <conditionalFormatting sqref="F24:H24 A35:A37">
    <cfRule type="containsBlanks" dxfId="0" priority="14" stopIfTrue="1">
      <formula>LEN(TRIM(A24))=0</formula>
    </cfRule>
  </conditionalFormatting>
  <dataValidations count="1">
    <dataValidation allowBlank="1" showInputMessage="1" showErrorMessage="1" prompt="Enter desired number of students." sqref="F24:H24" xr:uid="{CF124063-17C7-4BD9-84E7-11CC75E46FF0}"/>
  </dataValidations>
  <pageMargins left="0.7" right="0.7" top="0.75" bottom="0.75" header="0.3" footer="0.3"/>
  <pageSetup scale="91" orientation="portrait" horizontalDpi="200" verticalDpi="200" r:id="rId1"/>
  <headerFooter>
    <oddHeader>&amp;C&amp;"Arial,Bold"&amp;12MSU Short-Term Program Budget Worksheet: Overall Program Fee</oddHeader>
    <oddFooter>&amp;CEducation Abroad ● Plaster Student Union 209 ● Missouri State University ● Springfield, MO 65897  
Tel: 417-836-6368 ● Email: ShortTermStudyAway@missouristate.edu ● https://international.missouristate.edu/educationabroad/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35"/>
  <sheetViews>
    <sheetView workbookViewId="0">
      <selection activeCell="L20" sqref="L20"/>
    </sheetView>
  </sheetViews>
  <sheetFormatPr defaultRowHeight="12.75" x14ac:dyDescent="0.2"/>
  <cols>
    <col min="1" max="1" width="16.85546875" bestFit="1" customWidth="1"/>
    <col min="2" max="2" width="13.7109375" bestFit="1" customWidth="1"/>
    <col min="4" max="4" width="11.140625" bestFit="1" customWidth="1"/>
    <col min="6" max="6" width="31.42578125" bestFit="1" customWidth="1"/>
    <col min="8" max="8" width="16.28515625" bestFit="1" customWidth="1"/>
    <col min="9" max="9" width="13.42578125" customWidth="1"/>
    <col min="11" max="11" width="19.7109375" customWidth="1"/>
    <col min="12" max="12" width="13.42578125" customWidth="1"/>
  </cols>
  <sheetData>
    <row r="1" spans="1:12" x14ac:dyDescent="0.2">
      <c r="A1" s="230" t="s">
        <v>94</v>
      </c>
      <c r="B1" s="231"/>
      <c r="D1" s="34" t="s">
        <v>95</v>
      </c>
      <c r="F1" s="34" t="s">
        <v>96</v>
      </c>
      <c r="H1" s="230" t="s">
        <v>97</v>
      </c>
      <c r="I1" s="231"/>
      <c r="K1" s="230" t="s">
        <v>98</v>
      </c>
      <c r="L1" s="231"/>
    </row>
    <row r="2" spans="1:12" x14ac:dyDescent="0.2">
      <c r="A2" s="34" t="s">
        <v>61</v>
      </c>
      <c r="B2" s="34" t="s">
        <v>92</v>
      </c>
      <c r="D2" s="34" t="s">
        <v>99</v>
      </c>
      <c r="F2" s="34"/>
      <c r="H2" s="71" t="s">
        <v>61</v>
      </c>
      <c r="I2" s="72" t="s">
        <v>100</v>
      </c>
      <c r="K2" s="40" t="s">
        <v>61</v>
      </c>
      <c r="L2" s="41" t="s">
        <v>100</v>
      </c>
    </row>
    <row r="3" spans="1:12" x14ac:dyDescent="0.2">
      <c r="A3" s="86">
        <v>1</v>
      </c>
      <c r="B3" s="34" t="s">
        <v>101</v>
      </c>
      <c r="D3" s="34" t="s">
        <v>102</v>
      </c>
      <c r="F3" s="34" t="s">
        <v>103</v>
      </c>
      <c r="H3" s="40" t="s">
        <v>93</v>
      </c>
      <c r="I3" s="9">
        <v>290</v>
      </c>
      <c r="K3" s="40" t="s">
        <v>104</v>
      </c>
      <c r="L3" s="9">
        <v>57</v>
      </c>
    </row>
    <row r="4" spans="1:12" ht="13.5" thickBot="1" x14ac:dyDescent="0.25">
      <c r="A4" s="86">
        <v>2</v>
      </c>
      <c r="B4" s="34" t="s">
        <v>105</v>
      </c>
      <c r="D4" s="34" t="s">
        <v>142</v>
      </c>
      <c r="F4" s="34" t="s">
        <v>106</v>
      </c>
      <c r="H4" s="42" t="s">
        <v>107</v>
      </c>
      <c r="I4" s="10">
        <v>379</v>
      </c>
      <c r="K4" s="42" t="s">
        <v>108</v>
      </c>
      <c r="L4" s="10">
        <v>30</v>
      </c>
    </row>
    <row r="5" spans="1:12" ht="13.5" thickBot="1" x14ac:dyDescent="0.25">
      <c r="A5" s="86">
        <v>3</v>
      </c>
      <c r="B5" s="34" t="s">
        <v>105</v>
      </c>
      <c r="D5" s="34" t="s">
        <v>109</v>
      </c>
      <c r="F5" s="34" t="s">
        <v>110</v>
      </c>
    </row>
    <row r="6" spans="1:12" x14ac:dyDescent="0.2">
      <c r="A6" s="86">
        <v>4</v>
      </c>
      <c r="B6" s="34" t="s">
        <v>105</v>
      </c>
      <c r="D6" s="34" t="s">
        <v>111</v>
      </c>
      <c r="F6" s="34" t="s">
        <v>112</v>
      </c>
      <c r="H6" s="34" t="s">
        <v>113</v>
      </c>
      <c r="K6" s="230" t="s">
        <v>114</v>
      </c>
      <c r="L6" s="231"/>
    </row>
    <row r="7" spans="1:12" x14ac:dyDescent="0.2">
      <c r="A7" s="86">
        <v>5</v>
      </c>
      <c r="B7" s="34" t="s">
        <v>105</v>
      </c>
      <c r="D7" s="34" t="s">
        <v>120</v>
      </c>
      <c r="F7" s="34" t="s">
        <v>115</v>
      </c>
      <c r="H7" s="66"/>
      <c r="K7" s="40" t="s">
        <v>61</v>
      </c>
      <c r="L7" s="41" t="s">
        <v>100</v>
      </c>
    </row>
    <row r="8" spans="1:12" ht="13.5" thickBot="1" x14ac:dyDescent="0.25">
      <c r="A8" s="86">
        <v>6</v>
      </c>
      <c r="B8" s="34" t="s">
        <v>116</v>
      </c>
      <c r="D8" s="34" t="s">
        <v>117</v>
      </c>
      <c r="F8" s="34" t="s">
        <v>118</v>
      </c>
      <c r="H8">
        <v>1</v>
      </c>
      <c r="K8" s="42" t="s">
        <v>119</v>
      </c>
      <c r="L8" s="10">
        <v>2</v>
      </c>
    </row>
    <row r="9" spans="1:12" ht="13.5" thickBot="1" x14ac:dyDescent="0.25">
      <c r="A9" s="86">
        <v>7</v>
      </c>
      <c r="B9" s="34" t="s">
        <v>116</v>
      </c>
      <c r="D9" s="34"/>
      <c r="F9" s="34" t="s">
        <v>121</v>
      </c>
      <c r="H9">
        <v>2</v>
      </c>
    </row>
    <row r="10" spans="1:12" x14ac:dyDescent="0.2">
      <c r="A10" s="86">
        <v>8</v>
      </c>
      <c r="B10" s="34" t="s">
        <v>116</v>
      </c>
      <c r="D10" s="34"/>
      <c r="H10">
        <v>3</v>
      </c>
      <c r="K10" s="230" t="s">
        <v>122</v>
      </c>
      <c r="L10" s="231"/>
    </row>
    <row r="11" spans="1:12" x14ac:dyDescent="0.2">
      <c r="A11" s="86">
        <v>9</v>
      </c>
      <c r="B11" s="34" t="s">
        <v>101</v>
      </c>
      <c r="F11" s="34" t="s">
        <v>123</v>
      </c>
      <c r="H11">
        <v>4</v>
      </c>
      <c r="K11" s="40" t="s">
        <v>124</v>
      </c>
      <c r="L11" s="41" t="s">
        <v>125</v>
      </c>
    </row>
    <row r="12" spans="1:12" x14ac:dyDescent="0.2">
      <c r="A12" s="86">
        <v>10</v>
      </c>
      <c r="B12" s="34" t="s">
        <v>101</v>
      </c>
      <c r="F12" s="34"/>
      <c r="H12">
        <v>5</v>
      </c>
      <c r="K12" s="40" t="s">
        <v>126</v>
      </c>
      <c r="L12" s="37">
        <v>150</v>
      </c>
    </row>
    <row r="13" spans="1:12" ht="13.5" thickBot="1" x14ac:dyDescent="0.25">
      <c r="A13" s="86">
        <v>11</v>
      </c>
      <c r="B13" s="34" t="s">
        <v>101</v>
      </c>
      <c r="D13" s="34"/>
      <c r="F13" s="34" t="s">
        <v>126</v>
      </c>
      <c r="H13">
        <v>6</v>
      </c>
      <c r="K13" s="42" t="s">
        <v>127</v>
      </c>
      <c r="L13" s="38">
        <v>100</v>
      </c>
    </row>
    <row r="14" spans="1:12" x14ac:dyDescent="0.2">
      <c r="A14" s="86">
        <v>12</v>
      </c>
      <c r="B14" s="34" t="s">
        <v>101</v>
      </c>
      <c r="F14" s="34" t="s">
        <v>127</v>
      </c>
      <c r="H14">
        <v>7</v>
      </c>
    </row>
    <row r="15" spans="1:12" ht="13.5" thickBot="1" x14ac:dyDescent="0.25">
      <c r="H15">
        <v>8</v>
      </c>
    </row>
    <row r="16" spans="1:12" x14ac:dyDescent="0.2">
      <c r="A16" s="230" t="s">
        <v>128</v>
      </c>
      <c r="B16" s="231"/>
      <c r="F16" s="34" t="s">
        <v>129</v>
      </c>
      <c r="H16">
        <v>9</v>
      </c>
      <c r="K16" s="230" t="s">
        <v>130</v>
      </c>
      <c r="L16" s="231"/>
    </row>
    <row r="17" spans="1:12" x14ac:dyDescent="0.2">
      <c r="A17" s="40" t="s">
        <v>131</v>
      </c>
      <c r="B17" s="41" t="s">
        <v>132</v>
      </c>
      <c r="F17" s="34"/>
      <c r="K17" s="40" t="s">
        <v>61</v>
      </c>
      <c r="L17" s="41" t="s">
        <v>100</v>
      </c>
    </row>
    <row r="18" spans="1:12" x14ac:dyDescent="0.2">
      <c r="A18" s="40" t="s">
        <v>133</v>
      </c>
      <c r="B18" s="60">
        <v>5</v>
      </c>
      <c r="F18" s="34" t="s">
        <v>134</v>
      </c>
      <c r="K18" s="40" t="s">
        <v>135</v>
      </c>
      <c r="L18" s="47">
        <v>2.5000000000000001E-2</v>
      </c>
    </row>
    <row r="19" spans="1:12" ht="13.5" thickBot="1" x14ac:dyDescent="0.25">
      <c r="A19" s="42" t="s">
        <v>136</v>
      </c>
      <c r="B19" s="61">
        <v>3</v>
      </c>
      <c r="F19" s="34" t="s">
        <v>137</v>
      </c>
      <c r="K19" s="40" t="s">
        <v>138</v>
      </c>
      <c r="L19" s="49">
        <v>0.44500000000000001</v>
      </c>
    </row>
    <row r="20" spans="1:12" x14ac:dyDescent="0.2">
      <c r="F20" s="34" t="s">
        <v>139</v>
      </c>
      <c r="K20" s="40" t="s">
        <v>140</v>
      </c>
      <c r="L20" s="49">
        <v>7.6999999999999999E-2</v>
      </c>
    </row>
    <row r="21" spans="1:12" ht="13.5" thickBot="1" x14ac:dyDescent="0.25">
      <c r="F21" s="34" t="s">
        <v>141</v>
      </c>
      <c r="K21" s="42"/>
      <c r="L21" s="48"/>
    </row>
    <row r="22" spans="1:12" x14ac:dyDescent="0.2">
      <c r="K22" s="34"/>
      <c r="L22" s="46"/>
    </row>
    <row r="23" spans="1:12" x14ac:dyDescent="0.2">
      <c r="A23" s="34"/>
      <c r="K23" s="34"/>
      <c r="L23" s="46"/>
    </row>
    <row r="24" spans="1:12" x14ac:dyDescent="0.2">
      <c r="A24" s="34"/>
      <c r="B24" s="86"/>
    </row>
    <row r="25" spans="1:12" x14ac:dyDescent="0.2">
      <c r="A25" s="34"/>
      <c r="B25" s="86"/>
    </row>
    <row r="26" spans="1:12" x14ac:dyDescent="0.2">
      <c r="A26" s="34"/>
      <c r="B26" s="86"/>
    </row>
    <row r="27" spans="1:12" x14ac:dyDescent="0.2">
      <c r="A27" s="34"/>
      <c r="B27" s="86"/>
    </row>
    <row r="28" spans="1:12" x14ac:dyDescent="0.2">
      <c r="A28" s="34"/>
      <c r="B28" s="86"/>
    </row>
    <row r="29" spans="1:12" x14ac:dyDescent="0.2">
      <c r="A29" s="34"/>
      <c r="B29" s="86"/>
    </row>
    <row r="30" spans="1:12" x14ac:dyDescent="0.2">
      <c r="A30" s="34"/>
      <c r="B30" s="86"/>
    </row>
    <row r="31" spans="1:12" x14ac:dyDescent="0.2">
      <c r="A31" s="34"/>
      <c r="B31" s="86"/>
    </row>
    <row r="32" spans="1:12" x14ac:dyDescent="0.2">
      <c r="A32" s="34"/>
      <c r="B32" s="86"/>
    </row>
    <row r="33" spans="1:2" x14ac:dyDescent="0.2">
      <c r="A33" s="34"/>
      <c r="B33" s="86"/>
    </row>
    <row r="34" spans="1:2" x14ac:dyDescent="0.2">
      <c r="A34" s="34"/>
      <c r="B34" s="86"/>
    </row>
    <row r="35" spans="1:2" x14ac:dyDescent="0.2">
      <c r="A35" s="34"/>
      <c r="B35" s="86"/>
    </row>
  </sheetData>
  <sheetProtection algorithmName="SHA-512" hashValue="bYRNEsUj5TNd/eOaNnz+rA7rc0L3w8FHBhtajeJM8TTb+95mz0zyoyC1IM/HXwyNvqErS5HKs/4TQNWtBitGPA==" saltValue="ZjaIXq6vF4bMvJejOsMbjA==" spinCount="100000" sheet="1" selectLockedCells="1"/>
  <mergeCells count="7">
    <mergeCell ref="K16:L16"/>
    <mergeCell ref="A1:B1"/>
    <mergeCell ref="H1:I1"/>
    <mergeCell ref="K1:L1"/>
    <mergeCell ref="K6:L6"/>
    <mergeCell ref="K10:L10"/>
    <mergeCell ref="A16:B16"/>
  </mergeCells>
  <pageMargins left="0.7" right="0.7" top="0.75" bottom="0.75" header="0.3" footer="0.3"/>
  <pageSetup orientation="portrait" verticalDpi="0" r:id="rId1"/>
  <headerFooter>
    <oddFooter>&amp;CStudy Away Programs ● Plaster Student Union 209 ● Missouri State University ● Springfield, MO 65897  
Tel: 417-836-6368 ● Email: ShortTermStudyAway@missouristate.edu ● www.missouristate.edu/studyaway</oddFooter>
  </headerFooter>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4374090-35d4-434d-bd36-86ed83922374">
      <Terms xmlns="http://schemas.microsoft.com/office/infopath/2007/PartnerControls"/>
    </lcf76f155ced4ddcb4097134ff3c332f>
    <TaxCatchAll xmlns="613ae102-8ecb-4d79-b105-0a7e106dbe7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1A5D8CE06D394E91BAB0E4997F4F57" ma:contentTypeVersion="30" ma:contentTypeDescription="Create a new document." ma:contentTypeScope="" ma:versionID="71986c727b3cf0aab0b44c78866f71f6">
  <xsd:schema xmlns:xsd="http://www.w3.org/2001/XMLSchema" xmlns:xs="http://www.w3.org/2001/XMLSchema" xmlns:p="http://schemas.microsoft.com/office/2006/metadata/properties" xmlns:ns1="http://schemas.microsoft.com/sharepoint/v3" xmlns:ns2="74374090-35d4-434d-bd36-86ed83922374" xmlns:ns3="e987c729-1116-41eb-baeb-fb0a0c67689a" xmlns:ns4="613ae102-8ecb-4d79-b105-0a7e106dbe76" targetNamespace="http://schemas.microsoft.com/office/2006/metadata/properties" ma:root="true" ma:fieldsID="abd12e6305c3fffbf300716bda6b71a3" ns1:_="" ns2:_="" ns3:_="" ns4:_="">
    <xsd:import namespace="http://schemas.microsoft.com/sharepoint/v3"/>
    <xsd:import namespace="74374090-35d4-434d-bd36-86ed83922374"/>
    <xsd:import namespace="e987c729-1116-41eb-baeb-fb0a0c67689a"/>
    <xsd:import namespace="613ae102-8ecb-4d79-b105-0a7e106dbe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4: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374090-35d4-434d-bd36-86ed83922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87c729-1116-41eb-baeb-fb0a0c6768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3ae102-8ecb-4d79-b105-0a7e106dbe7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8c02160-189a-4c17-a2ea-e19f3027eec3}" ma:internalName="TaxCatchAll" ma:showField="CatchAllData" ma:web="613ae102-8ecb-4d79-b105-0a7e106dbe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0B9129-6A2D-4994-95B1-5119964C7B1C}">
  <ds:schemaRefs>
    <ds:schemaRef ds:uri="http://schemas.microsoft.com/office/2006/metadata/properties"/>
    <ds:schemaRef ds:uri="http://schemas.microsoft.com/office/infopath/2007/PartnerControls"/>
    <ds:schemaRef ds:uri="http://schemas.microsoft.com/sharepoint/v3"/>
    <ds:schemaRef ds:uri="74374090-35d4-434d-bd36-86ed83922374"/>
    <ds:schemaRef ds:uri="613ae102-8ecb-4d79-b105-0a7e106dbe76"/>
  </ds:schemaRefs>
</ds:datastoreItem>
</file>

<file path=customXml/itemProps2.xml><?xml version="1.0" encoding="utf-8"?>
<ds:datastoreItem xmlns:ds="http://schemas.openxmlformats.org/officeDocument/2006/customXml" ds:itemID="{8482CDBF-C0AC-4812-A66E-CC18438DA0CB}">
  <ds:schemaRefs>
    <ds:schemaRef ds:uri="http://schemas.microsoft.com/sharepoint/v3/contenttype/forms"/>
  </ds:schemaRefs>
</ds:datastoreItem>
</file>

<file path=customXml/itemProps3.xml><?xml version="1.0" encoding="utf-8"?>
<ds:datastoreItem xmlns:ds="http://schemas.openxmlformats.org/officeDocument/2006/customXml" ds:itemID="{FFBD222D-9EEB-4E17-9B56-8CE63BEAF1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Program Expenses</vt:lpstr>
      <vt:lpstr>2 Faculty Min Number Calc.</vt:lpstr>
      <vt:lpstr>3 Overall Program Fee</vt:lpstr>
      <vt:lpstr>Auto Data</vt:lpstr>
      <vt:lpstr>Meals_for_Faculty</vt:lpstr>
      <vt:lpstr>Meals_for_Students</vt:lpstr>
      <vt:lpstr>'1 Program Expenses'!Print_Area</vt:lpstr>
      <vt:lpstr>'3 Overall Program Fee'!Print_Area</vt:lpstr>
    </vt:vector>
  </TitlesOfParts>
  <Manager/>
  <Company>Missouri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Bradley Balsters</dc:creator>
  <cp:keywords/>
  <dc:description/>
  <cp:lastModifiedBy>Rebecca Harrison</cp:lastModifiedBy>
  <cp:revision/>
  <dcterms:created xsi:type="dcterms:W3CDTF">2008-02-22T21:15:03Z</dcterms:created>
  <dcterms:modified xsi:type="dcterms:W3CDTF">2024-07-24T14:03:40Z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0x010100FE1A5D8CE06D394E91BAB0E4997F4F57</vt:lpwstr>
  </property>
  <property fmtid="{D5CDD505-2E9C-101B-9397-08002B2CF9AE}" pid="3" name="MediaServiceImageTags">
    <vt:lpwstr/>
  </property>
</Properties>
</file>