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24226"/>
  <mc:AlternateContent xmlns:mc="http://schemas.openxmlformats.org/markup-compatibility/2006">
    <mc:Choice Requires="x15">
      <x15ac:absPath xmlns:x15ac="http://schemas.microsoft.com/office/spreadsheetml/2010/11/ac" url="https://livemissouristate.sharepoint.com/sites/REDIP/SAP/Shared Documents/STFD/2025-2026 Short Term Programs/Budget Templates/"/>
    </mc:Choice>
  </mc:AlternateContent>
  <xr:revisionPtr revIDLastSave="78" documentId="8_{A06AC22D-B22F-4BB1-8720-22A2BBF57057}" xr6:coauthVersionLast="47" xr6:coauthVersionMax="47" xr10:uidLastSave="{F824EA28-8D9C-4F21-B6F5-8A3B4EF24C2B}"/>
  <workbookProtection workbookAlgorithmName="SHA-512" workbookHashValue="1TW2P2YGGlIDlMfK9jrVuqui4nEeSaJ9v05FsuQPQQTneOew9OH2GLdbtZ6YZks62qetQ2JLQns8dgh6HAfwhA==" workbookSaltValue="G2Bl4T9ql9v/7R1nbFXPQg==" workbookSpinCount="100000" lockStructure="1"/>
  <bookViews>
    <workbookView xWindow="-28920" yWindow="-120" windowWidth="29040" windowHeight="15720" tabRatio="827" activeTab="2" xr2:uid="{00000000-000D-0000-FFFF-FFFF00000000}"/>
  </bookViews>
  <sheets>
    <sheet name="Instructions" sheetId="7" r:id="rId1"/>
    <sheet name="1 Program Expenses" sheetId="1" r:id="rId2"/>
    <sheet name="2 Faculty Min Number Calc." sheetId="8" r:id="rId3"/>
    <sheet name="3 Overall Program Fee" sheetId="2" r:id="rId4"/>
    <sheet name="Auto Data" sheetId="5" state="hidden" r:id="rId5"/>
  </sheets>
  <definedNames>
    <definedName name="_xlnm._FilterDatabase" localSheetId="4" hidden="1">'Auto Data'!$K$2:$L$4</definedName>
    <definedName name="Meals_for_Faculty">Table315[Meals for Faculty]</definedName>
    <definedName name="Meals_for_Students">Table3[Meals for Students]</definedName>
    <definedName name="Months">#REF!</definedName>
    <definedName name="_xlnm.Print_Area" localSheetId="1">'1 Program Expenses'!$A$2:$C$50</definedName>
    <definedName name="_xlnm.Print_Area" localSheetId="3">'3 Overall Program Fee'!$A$1:$I$51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6" i="2" l="1"/>
  <c r="C8" i="1" l="1"/>
  <c r="C41" i="1" s="1"/>
  <c r="C48" i="1" s="1"/>
  <c r="C30" i="1"/>
  <c r="B8" i="1"/>
  <c r="A8" i="1"/>
  <c r="A8" i="8" s="1"/>
  <c r="B35" i="2"/>
  <c r="B38" i="2"/>
  <c r="B39" i="2"/>
  <c r="I49" i="8"/>
  <c r="D2" i="8"/>
  <c r="D3" i="8"/>
  <c r="D5" i="2"/>
  <c r="G5" i="2"/>
  <c r="G6" i="8"/>
  <c r="D9" i="8"/>
  <c r="A1" i="2"/>
  <c r="D1" i="2"/>
  <c r="G1" i="2"/>
  <c r="A2" i="2"/>
  <c r="D2" i="2"/>
  <c r="G2" i="2"/>
  <c r="A4" i="2"/>
  <c r="D4" i="2"/>
  <c r="G4" i="2"/>
  <c r="A5" i="2"/>
  <c r="A8" i="2"/>
  <c r="D8" i="2"/>
  <c r="G8" i="2"/>
  <c r="I48" i="8"/>
  <c r="I37" i="8"/>
  <c r="I25" i="8"/>
  <c r="I46" i="8"/>
  <c r="I32" i="8"/>
  <c r="I34" i="8"/>
  <c r="I35" i="8" s="1"/>
  <c r="I38" i="8" s="1"/>
  <c r="A39" i="8"/>
  <c r="I20" i="8"/>
  <c r="I22" i="8" s="1"/>
  <c r="A5" i="8"/>
  <c r="G5" i="8"/>
  <c r="D5" i="8"/>
  <c r="G2" i="8"/>
  <c r="A2" i="8"/>
  <c r="I47" i="8"/>
  <c r="I50" i="8"/>
  <c r="A50" i="8"/>
  <c r="I36" i="8"/>
  <c r="I39" i="8" s="1"/>
  <c r="G9" i="8"/>
  <c r="A9" i="8"/>
  <c r="D6" i="8"/>
  <c r="A6" i="8"/>
  <c r="G3" i="8"/>
  <c r="A3" i="8"/>
  <c r="I23" i="2" l="1"/>
  <c r="I30" i="2"/>
  <c r="A7" i="2"/>
  <c r="D8" i="8"/>
  <c r="C21" i="1"/>
  <c r="G8" i="8"/>
  <c r="A27" i="8"/>
  <c r="I23" i="8"/>
  <c r="I24" i="8" s="1"/>
  <c r="I27" i="8" s="1"/>
  <c r="D7" i="2"/>
  <c r="G7" i="2"/>
  <c r="C15" i="1"/>
  <c r="C23" i="1" l="1"/>
  <c r="I26" i="8"/>
  <c r="A41" i="2"/>
  <c r="A40" i="2"/>
  <c r="C32" i="1" l="1"/>
  <c r="C35" i="1" s="1"/>
  <c r="I24" i="2" s="1"/>
  <c r="I25" i="2" s="1"/>
  <c r="I29" i="2" s="1"/>
  <c r="F33" i="2"/>
  <c r="H19" i="2"/>
  <c r="D18" i="2" l="1"/>
  <c r="F13" i="2"/>
  <c r="F16" i="2"/>
  <c r="B19" i="2"/>
  <c r="F19" i="2"/>
  <c r="B17" i="2"/>
  <c r="B16" i="2"/>
  <c r="D16" i="2"/>
  <c r="D15" i="2"/>
  <c r="F17" i="2"/>
  <c r="B14" i="2"/>
  <c r="F14" i="2"/>
  <c r="D19" i="2"/>
  <c r="B15" i="2"/>
  <c r="H18" i="2"/>
  <c r="D13" i="2"/>
  <c r="H14" i="2"/>
  <c r="H15" i="2"/>
  <c r="D14" i="2"/>
  <c r="B13" i="2"/>
  <c r="H17" i="2"/>
  <c r="F15" i="2"/>
  <c r="B18" i="2"/>
  <c r="H13" i="2"/>
  <c r="H16" i="2"/>
  <c r="F18" i="2"/>
  <c r="D17" i="2"/>
  <c r="I3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Balsters, Bradley J</author>
  </authors>
  <commentList>
    <comment ref="C14" authorId="0" shapeId="0" xr:uid="{8D0C22D8-8D09-4D5A-9E26-EA2201F4D22C}">
      <text>
        <r>
          <rPr>
            <sz val="9"/>
            <color indexed="81"/>
            <rFont val="Tahoma"/>
            <family val="2"/>
          </rPr>
          <t>Please select option from the drop-down.</t>
        </r>
      </text>
    </comment>
    <comment ref="B41" authorId="0" shapeId="0" xr:uid="{122CC374-A193-4FEF-B321-509CB6BA1A88}">
      <text>
        <r>
          <rPr>
            <sz val="9"/>
            <color indexed="81"/>
            <rFont val="Tahoma"/>
            <family val="2"/>
          </rPr>
          <t>Please select option from the drop-down.</t>
        </r>
      </text>
    </comment>
  </commentList>
</comments>
</file>

<file path=xl/sharedStrings.xml><?xml version="1.0" encoding="utf-8"?>
<sst xmlns="http://schemas.openxmlformats.org/spreadsheetml/2006/main" count="200" uniqueCount="152">
  <si>
    <t>Notes</t>
  </si>
  <si>
    <t>Amount</t>
  </si>
  <si>
    <t>Airfare</t>
  </si>
  <si>
    <t>Total</t>
  </si>
  <si>
    <t>General Program Expenses</t>
  </si>
  <si>
    <t>Space Leases and/or Utilities</t>
  </si>
  <si>
    <t>Supplies</t>
  </si>
  <si>
    <t>Description</t>
  </si>
  <si>
    <t>Program Expenses Shared by Students</t>
  </si>
  <si>
    <t>Program Title</t>
  </si>
  <si>
    <t>Program Director</t>
  </si>
  <si>
    <t>Email</t>
  </si>
  <si>
    <t>Students</t>
  </si>
  <si>
    <t>(divide Total Non-Student Program Expenses by number of Students)</t>
  </si>
  <si>
    <t>Lodging</t>
  </si>
  <si>
    <t>Entry Fees</t>
  </si>
  <si>
    <t>Books/Supplies</t>
  </si>
  <si>
    <t>Visa</t>
  </si>
  <si>
    <t>Additional Pocket Money</t>
  </si>
  <si>
    <t>Notes/Special Circumstances</t>
  </si>
  <si>
    <t>Contingency Fee</t>
  </si>
  <si>
    <t>Passport</t>
  </si>
  <si>
    <t>Individual Student Expenses (Student Expenses Paid for by the Program)</t>
  </si>
  <si>
    <t>Director Expenses</t>
  </si>
  <si>
    <t>Advertised Program Fee (APF)</t>
  </si>
  <si>
    <t>Required Immunizations</t>
  </si>
  <si>
    <t>Total Shared Program Expenses</t>
  </si>
  <si>
    <t>Total Individual Student Expenses</t>
  </si>
  <si>
    <t>Shared Program Expenses / by Students</t>
  </si>
  <si>
    <t>Advertised Program Fee Subtotal</t>
  </si>
  <si>
    <t>Total Advertised Program Fee (APF)</t>
  </si>
  <si>
    <t>Miscellaneous (Immunizations, Visas, etc.)</t>
  </si>
  <si>
    <t>Customized Program Fee</t>
  </si>
  <si>
    <t>Group Meals</t>
  </si>
  <si>
    <t>Program Term</t>
  </si>
  <si>
    <t>Month of Departure</t>
  </si>
  <si>
    <t>Fall</t>
  </si>
  <si>
    <t>Spring</t>
  </si>
  <si>
    <t>Summer</t>
  </si>
  <si>
    <t>Select One</t>
  </si>
  <si>
    <t>Term</t>
  </si>
  <si>
    <t>Program Term Dates</t>
  </si>
  <si>
    <t>Colleges</t>
  </si>
  <si>
    <t>CNAS</t>
  </si>
  <si>
    <t>COB</t>
  </si>
  <si>
    <t>COE</t>
  </si>
  <si>
    <t>Travel Start Date</t>
  </si>
  <si>
    <t>Travel End Date</t>
  </si>
  <si>
    <t>Item Description</t>
  </si>
  <si>
    <t>Length of Program (in days)</t>
  </si>
  <si>
    <t>Bus fees, train, tips, etc.</t>
  </si>
  <si>
    <t>Health Insurance</t>
  </si>
  <si>
    <t>IPAE Fee</t>
  </si>
  <si>
    <t>International</t>
  </si>
  <si>
    <t>Domestic</t>
  </si>
  <si>
    <t>Tuition Calculation</t>
  </si>
  <si>
    <t>Undergraduate</t>
  </si>
  <si>
    <t>Graduate</t>
  </si>
  <si>
    <t>Select One2</t>
  </si>
  <si>
    <t>Credit Hours</t>
  </si>
  <si>
    <t>Estimated Expenses Not Covered in Advertised Program Fee:</t>
  </si>
  <si>
    <t>Program Fee Subtotal</t>
  </si>
  <si>
    <t>Supplemental Course Fees</t>
  </si>
  <si>
    <t>Meals per Diem</t>
  </si>
  <si>
    <t>Entrance Fees to sites</t>
  </si>
  <si>
    <t>Optional Excursions</t>
  </si>
  <si>
    <t>Meals calculated at MSU Per Diem Rate</t>
  </si>
  <si>
    <t>Per Diem Rates</t>
  </si>
  <si>
    <t>Faculty</t>
  </si>
  <si>
    <t>Faculty &lt; 65</t>
  </si>
  <si>
    <t>Int'l Program Academic Fee</t>
  </si>
  <si>
    <t>Type</t>
  </si>
  <si>
    <t>Fee</t>
  </si>
  <si>
    <t>Only include this expense if you will incur a rental fee</t>
  </si>
  <si>
    <t>Promotion</t>
  </si>
  <si>
    <t>Less College Support</t>
  </si>
  <si>
    <t>Less Department Support</t>
  </si>
  <si>
    <t>General Information</t>
  </si>
  <si>
    <t>Per Course Faculty/Instructor Compensation Formula</t>
  </si>
  <si>
    <t>Faculty Base Pay</t>
  </si>
  <si>
    <t>Base Pay Multiplied by .025</t>
  </si>
  <si>
    <t>Faculty Salary for the Course</t>
  </si>
  <si>
    <t>Faculty Salary Calculation</t>
  </si>
  <si>
    <t>Base Pay Calculation</t>
  </si>
  <si>
    <t>Per Course Faculty/Instructor Base Pay</t>
  </si>
  <si>
    <t>Faculty Benefits</t>
  </si>
  <si>
    <t>Per Course Benefits</t>
  </si>
  <si>
    <t>Total Per Course/Instructor Compensation</t>
  </si>
  <si>
    <t>Faculty Compensation</t>
  </si>
  <si>
    <t>Cost to University for Faculty Compensation</t>
  </si>
  <si>
    <t>Minimum Number of Students Required to Receive Full Compensation</t>
  </si>
  <si>
    <t># of Students</t>
  </si>
  <si>
    <t>Program Expenses</t>
  </si>
  <si>
    <t>Overall Program Fee</t>
  </si>
  <si>
    <t>Home Built</t>
  </si>
  <si>
    <t>Provider</t>
  </si>
  <si>
    <t>Type of Program</t>
  </si>
  <si>
    <t>Percentage</t>
  </si>
  <si>
    <t>How many program directors will travel for this program? (Please make sure all Director Expenses are reflective of this number)</t>
  </si>
  <si>
    <t>If your program will offer mixed credit or two faculty members, please complete this secondary calculation</t>
  </si>
  <si>
    <t>College/School</t>
  </si>
  <si>
    <t>Tours</t>
  </si>
  <si>
    <t>Determining Meals per Diem</t>
  </si>
  <si>
    <t>Is the provider including all of the directors meals? Will the program director personally pay for meals? Please note that your determination will cap the amount of meals you can expense.</t>
  </si>
  <si>
    <t>All Meals Included in Program</t>
  </si>
  <si>
    <t>75% of Meals Included in Program</t>
  </si>
  <si>
    <t>50% of Meals Included in Program</t>
  </si>
  <si>
    <t>25% of Meals Included in Program</t>
  </si>
  <si>
    <t>No Meals Included in Program</t>
  </si>
  <si>
    <t>Hotel Breakfast Included in Program</t>
  </si>
  <si>
    <t>Meals for Students</t>
  </si>
  <si>
    <t>Meals for Faculty</t>
  </si>
  <si>
    <t>All Meals Included in Provider Price</t>
  </si>
  <si>
    <t>Paying Meals Out of Pocket</t>
  </si>
  <si>
    <t>Regular Per Diem</t>
  </si>
  <si>
    <t>Meals Not Included in Program</t>
  </si>
  <si>
    <t>Exception by Acct'ing Specialist</t>
  </si>
  <si>
    <t>All Meals Included in CP Price</t>
  </si>
  <si>
    <t>No College</t>
  </si>
  <si>
    <t>GeoBlue Daily Insurance Rate</t>
  </si>
  <si>
    <t>Entrance Fee(s)</t>
  </si>
  <si>
    <t>FIMRC Fee</t>
  </si>
  <si>
    <t>Provider Fee</t>
  </si>
  <si>
    <t>International Programs Academic Experience Fee</t>
  </si>
  <si>
    <r>
      <t xml:space="preserve">When completing this workbook, please make sure that all </t>
    </r>
    <r>
      <rPr>
        <b/>
        <sz val="10"/>
        <color rgb="FF5E0009"/>
        <rFont val="Arial"/>
        <family val="2"/>
      </rPr>
      <t>maroon cells</t>
    </r>
    <r>
      <rPr>
        <sz val="10"/>
        <rFont val="Arial"/>
        <family val="2"/>
      </rPr>
      <t xml:space="preserve"> are answered to ensure your budget proposal is complete. Some </t>
    </r>
    <r>
      <rPr>
        <b/>
        <sz val="10"/>
        <color rgb="FF5E0009"/>
        <rFont val="Arial"/>
        <family val="2"/>
      </rPr>
      <t>maroon cells</t>
    </r>
    <r>
      <rPr>
        <sz val="10"/>
        <rFont val="Arial"/>
        <family val="2"/>
      </rPr>
      <t xml:space="preserve"> are drop down lists—click on the cell and a drop down arrow will appear. Any cell not in </t>
    </r>
    <r>
      <rPr>
        <b/>
        <sz val="10"/>
        <color rgb="FF5E0009"/>
        <rFont val="Arial"/>
        <family val="2"/>
      </rPr>
      <t>maroon</t>
    </r>
    <r>
      <rPr>
        <sz val="10"/>
        <rFont val="Arial"/>
        <family val="2"/>
      </rPr>
      <t xml:space="preserve"> cannot be edited as these are pre-fixed calculations.</t>
    </r>
  </si>
  <si>
    <t>Credit Hours:</t>
  </si>
  <si>
    <t>Undergraduate/Graduate:</t>
  </si>
  <si>
    <t>Tuition per student</t>
  </si>
  <si>
    <t>University-Defined Mandatory Fringe Benefits</t>
  </si>
  <si>
    <t>Full-Time Faculty Compensation Formula</t>
  </si>
  <si>
    <t>Based on a two-person occupancy</t>
  </si>
  <si>
    <t>FULL-TIME FACULTY: SKIP THIS SECTION</t>
  </si>
  <si>
    <t>Taxi, Transportation Card, etc.</t>
  </si>
  <si>
    <t>To be used for printing materials, recruitment events, etc.</t>
  </si>
  <si>
    <t>Only enter information if utilizing ISA, WorldStrides, CIE, etc.</t>
  </si>
  <si>
    <t>Misc.</t>
  </si>
  <si>
    <t>Cell Phone</t>
  </si>
  <si>
    <t>Ground Travel</t>
  </si>
  <si>
    <t>Group Transportation</t>
  </si>
  <si>
    <t>In-Country Travel</t>
  </si>
  <si>
    <t>International Cell Data</t>
  </si>
  <si>
    <t>Total Director &amp; General Expenses</t>
  </si>
  <si>
    <t>MCHHS</t>
  </si>
  <si>
    <t>DCOAG</t>
  </si>
  <si>
    <t>When figuring your program's expenses, here are some questions to keep in mind:
• What is the cost of a faculty director(s) to travel for this program?  
• Will you include airfare?  
• Will you include all your meals, some meals, breakfast only, or none at all?
• Will you be using a third-party program provider?
This sheet is designed to assist you with thinking about all of the expenses a program will incur. When determining your numbers, especially flights, we recommend using travel websites, such as TripAdvisor, StudentUniverse, or Google Flights to find an average and visit the website(s) a few times over the course of a week to see if they are fluctuating. If the price is too good to be true, then it probably is! We recommend considering the flight and if the price seems really good, you may want to add a slight buffer to account for increases. It is always better to overestimate than underestimate. Make sure to run queries based on the time you will be traveling (if you can!). Education Abroad's Accounting Specialist will review your budget to assist with any questions you may have.</t>
  </si>
  <si>
    <t>This compensation worksheet is only provided to give you an outline to determine how many students your program will need to meet the full salary. This worksheet is not designed to calculate your final pay. Final pay is determined by the number of participants enrolled in your course. Minimum numbers are only for calculating full pay—if you are willing to prorate your pay, you can enroll less than the minimum. Education Abroad encourages you to speak with our Accounting Specialist for more details.</t>
  </si>
  <si>
    <t>In this sheet, the green row is your final Program Cost per student. This sheet is designed to allow you to think about how many students you want to accept for your program. Every student on the program splits the faculty director(s) cost, which directly impacts the overall program cost. 
This sheet is designed to help you think of any costs your students may incur out of pocket. This allows Education Abroad to ensure our students know up front what they will actually be responsible for outside of their program costs. Please consider all costs and enter any cost you think a participant may encounter (i.e. if you are not including airfare or students will need to pay for their own entry fees, etc.)</t>
  </si>
  <si>
    <t>This compensation worksheet is only provided to give you an outline to determine how many students your program will need to meet the full salary. This worksheet is not designed to calculate your final pay. Final pay is determined by the number of participants enrolled in your course. Faculty salary is paid from the tuition your students pay, not your program fee. Minimum numbers are only for calculating full pay—if you are willing to prorate your pay, you can enroll fewer than the minimum.  
Education Abroad encourages you to speak with our Accounting Specialist for more details.</t>
  </si>
  <si>
    <t>Please see the Education Abroad website for Instructions on how pay is specifically determined</t>
  </si>
  <si>
    <t>Updated 04/27/2021</t>
  </si>
  <si>
    <t>RCASH</t>
  </si>
  <si>
    <t>To complete your Faculty-Directed Proposal, Faculty Directors must determine an accurate program cost per participant. This cost is based on your director(s) cost and the individual cost incurred by the student. To assist you with determining the Advertised Program Fee, Education Abroad Programs asks that you please complete the "Program Expenses", "Faculty Min Number Calc", &amp; "Overall Program Fee" sheets to submit your proposal.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</si>
</sst>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00"/>
    <numFmt numFmtId="166" formatCode="mmmm"/>
    <numFmt numFmtId="167" formatCode="mm/dd/yyyy"/>
  </numFmts>
  <fonts count="18" x14ac:knownFonts="1">
    <font>
      <sz val="10"/>
      <name val="Arial"/>
    </font>
    <font>
      <sz val="10"/>
      <name val="Arial"/>
      <family val="2"/>
    </font>
    <font>
      <b/>
      <sz val="10"/>
      <name val="Arial"/>
      <family val="2"/>
    </font>
    <font>
      <sz val="8"/>
      <name val="Arial"/>
      <family val="2"/>
    </font>
    <font>
      <u/>
      <sz val="10"/>
      <color indexed="12"/>
      <name val="Arial"/>
      <family val="2"/>
    </font>
    <font>
      <sz val="10"/>
      <name val="Arial"/>
      <family val="2"/>
    </font>
    <font>
      <sz val="9"/>
      <name val="Arial"/>
      <family val="2"/>
    </font>
    <font>
      <b/>
      <u/>
      <sz val="10"/>
      <name val="Arial"/>
      <family val="2"/>
    </font>
    <font>
      <b/>
      <sz val="9"/>
      <name val="Arial"/>
      <family val="2"/>
    </font>
    <font>
      <sz val="11"/>
      <name val="Calibri"/>
      <family val="2"/>
    </font>
    <font>
      <b/>
      <sz val="11"/>
      <name val="Calibri"/>
      <family val="2"/>
    </font>
    <font>
      <sz val="10"/>
      <name val="Calibri"/>
      <family val="2"/>
    </font>
    <font>
      <sz val="10"/>
      <color rgb="FF00B050"/>
      <name val="Arial"/>
      <family val="2"/>
    </font>
    <font>
      <sz val="10"/>
      <name val="Arial"/>
      <family val="2"/>
    </font>
    <font>
      <b/>
      <sz val="12"/>
      <name val="Arial"/>
      <family val="2"/>
    </font>
    <font>
      <b/>
      <sz val="10"/>
      <color rgb="FFC00000"/>
      <name val="Arial"/>
      <family val="2"/>
    </font>
    <font>
      <sz val="9"/>
      <color indexed="81"/>
      <name val="Tahoma"/>
      <family val="2"/>
    </font>
    <font>
      <b/>
      <sz val="10"/>
      <color rgb="FF5E0009"/>
      <name val="Arial"/>
      <family val="2"/>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CFB500"/>
        <bgColor indexed="64"/>
      </patternFill>
    </fill>
    <fill>
      <patternFill patternType="solid">
        <fgColor rgb="FFA4D65E"/>
        <bgColor indexed="64"/>
      </patternFill>
    </fill>
    <fill>
      <patternFill patternType="solid">
        <fgColor rgb="FFBFCED6"/>
        <bgColor indexed="64"/>
      </patternFill>
    </fill>
  </fills>
  <borders count="5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medium">
        <color indexed="64"/>
      </left>
      <right/>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s>
  <cellStyleXfs count="5">
    <xf numFmtId="0" fontId="0" fillId="0" borderId="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9" fontId="1" fillId="0" borderId="0" applyFont="0" applyFill="0" applyBorder="0" applyAlignment="0" applyProtection="0"/>
    <xf numFmtId="43" fontId="13" fillId="0" borderId="0" applyFont="0" applyFill="0" applyBorder="0" applyAlignment="0" applyProtection="0"/>
  </cellStyleXfs>
  <cellXfs count="249">
    <xf numFmtId="0" fontId="0" fillId="0" borderId="0" xfId="0"/>
    <xf numFmtId="0" fontId="0" fillId="0" borderId="0" xfId="0" applyAlignment="1">
      <alignment horizontal="center"/>
    </xf>
    <xf numFmtId="0" fontId="5" fillId="0" borderId="0" xfId="0" applyFont="1"/>
    <xf numFmtId="1" fontId="0" fillId="0" borderId="0" xfId="0" applyNumberFormat="1"/>
    <xf numFmtId="0" fontId="7" fillId="0" borderId="0" xfId="0" applyFont="1"/>
    <xf numFmtId="44" fontId="2" fillId="2" borderId="5" xfId="1" applyFont="1" applyFill="1" applyBorder="1"/>
    <xf numFmtId="0" fontId="5" fillId="0" borderId="6" xfId="0" applyFont="1" applyBorder="1"/>
    <xf numFmtId="0" fontId="2" fillId="0" borderId="6" xfId="0" applyFont="1" applyBorder="1"/>
    <xf numFmtId="0" fontId="12" fillId="0" borderId="0" xfId="0" applyFont="1"/>
    <xf numFmtId="0" fontId="2" fillId="0" borderId="0" xfId="0" applyFont="1" applyAlignment="1">
      <alignment shrinkToFit="1"/>
    </xf>
    <xf numFmtId="0" fontId="8" fillId="0" borderId="0" xfId="0" applyFont="1" applyAlignment="1">
      <alignment horizontal="left"/>
    </xf>
    <xf numFmtId="0" fontId="5" fillId="0" borderId="13" xfId="0" applyFont="1" applyBorder="1" applyAlignment="1">
      <alignment horizontal="center"/>
    </xf>
    <xf numFmtId="0" fontId="5" fillId="0" borderId="14" xfId="0" applyFont="1" applyBorder="1" applyAlignment="1">
      <alignment horizontal="center"/>
    </xf>
    <xf numFmtId="0" fontId="5" fillId="0" borderId="13" xfId="0" applyFont="1" applyBorder="1"/>
    <xf numFmtId="44" fontId="0" fillId="0" borderId="14" xfId="1" applyFont="1" applyBorder="1"/>
    <xf numFmtId="0" fontId="5" fillId="0" borderId="29" xfId="0" applyFont="1" applyBorder="1"/>
    <xf numFmtId="44" fontId="0" fillId="0" borderId="27" xfId="1" applyFont="1" applyBorder="1"/>
    <xf numFmtId="0" fontId="5" fillId="0" borderId="0" xfId="0" applyFont="1" applyAlignment="1">
      <alignment horizontal="right"/>
    </xf>
    <xf numFmtId="164" fontId="2" fillId="0" borderId="0" xfId="0" applyNumberFormat="1" applyFont="1"/>
    <xf numFmtId="0" fontId="6" fillId="0" borderId="0" xfId="0" applyFont="1"/>
    <xf numFmtId="0" fontId="5" fillId="3" borderId="11" xfId="0" applyFont="1" applyFill="1" applyBorder="1"/>
    <xf numFmtId="0" fontId="2" fillId="0" borderId="13" xfId="0" applyFont="1" applyBorder="1"/>
    <xf numFmtId="0" fontId="2" fillId="0" borderId="2" xfId="0" applyFont="1" applyBorder="1"/>
    <xf numFmtId="0" fontId="2" fillId="0" borderId="7" xfId="0" applyFont="1" applyBorder="1"/>
    <xf numFmtId="0" fontId="5" fillId="0" borderId="2" xfId="0" applyFont="1" applyBorder="1" applyAlignment="1">
      <alignment shrinkToFit="1"/>
    </xf>
    <xf numFmtId="0" fontId="5" fillId="0" borderId="4" xfId="0" applyFont="1" applyBorder="1" applyAlignment="1">
      <alignment shrinkToFit="1"/>
    </xf>
    <xf numFmtId="0" fontId="2" fillId="0" borderId="12" xfId="0" applyFont="1" applyBorder="1"/>
    <xf numFmtId="0" fontId="5" fillId="0" borderId="10" xfId="0" applyFont="1" applyBorder="1" applyAlignment="1">
      <alignment shrinkToFit="1"/>
    </xf>
    <xf numFmtId="44" fontId="2" fillId="2" borderId="5" xfId="1" applyFont="1" applyFill="1" applyBorder="1" applyProtection="1">
      <protection hidden="1"/>
    </xf>
    <xf numFmtId="44" fontId="5" fillId="0" borderId="0" xfId="1" applyFont="1"/>
    <xf numFmtId="44" fontId="2" fillId="0" borderId="7" xfId="1" applyFont="1" applyBorder="1"/>
    <xf numFmtId="0" fontId="5" fillId="0" borderId="3" xfId="0" applyFont="1" applyBorder="1" applyAlignment="1">
      <alignment shrinkToFit="1"/>
    </xf>
    <xf numFmtId="1" fontId="5" fillId="0" borderId="0" xfId="0" applyNumberFormat="1" applyFont="1"/>
    <xf numFmtId="44" fontId="2" fillId="0" borderId="4" xfId="1" applyFont="1" applyBorder="1"/>
    <xf numFmtId="0" fontId="5" fillId="0" borderId="2" xfId="0" applyFont="1" applyBorder="1"/>
    <xf numFmtId="0" fontId="2" fillId="0" borderId="17" xfId="0" applyFont="1" applyBorder="1"/>
    <xf numFmtId="0" fontId="5" fillId="0" borderId="18" xfId="0" applyFont="1" applyBorder="1" applyAlignment="1">
      <alignment shrinkToFit="1"/>
    </xf>
    <xf numFmtId="0" fontId="5" fillId="3" borderId="13" xfId="0" applyFont="1" applyFill="1" applyBorder="1"/>
    <xf numFmtId="0" fontId="5" fillId="3" borderId="0" xfId="0" applyFont="1" applyFill="1"/>
    <xf numFmtId="0" fontId="2" fillId="0" borderId="0" xfId="0" applyFont="1" applyAlignment="1">
      <alignment horizontal="left"/>
    </xf>
    <xf numFmtId="164" fontId="5" fillId="0" borderId="0" xfId="0" applyNumberFormat="1" applyFont="1"/>
    <xf numFmtId="164" fontId="5" fillId="2" borderId="2" xfId="1" applyNumberFormat="1" applyFont="1" applyFill="1" applyBorder="1"/>
    <xf numFmtId="164" fontId="2" fillId="2" borderId="5" xfId="1" applyNumberFormat="1" applyFont="1" applyFill="1" applyBorder="1"/>
    <xf numFmtId="0" fontId="6" fillId="0" borderId="13" xfId="0" applyFont="1" applyBorder="1"/>
    <xf numFmtId="0" fontId="6" fillId="0" borderId="14" xfId="0" applyFont="1" applyBorder="1"/>
    <xf numFmtId="0" fontId="5" fillId="0" borderId="14" xfId="0" applyFont="1" applyBorder="1"/>
    <xf numFmtId="1" fontId="2" fillId="0" borderId="2" xfId="0" applyNumberFormat="1" applyFont="1" applyBorder="1"/>
    <xf numFmtId="164" fontId="5" fillId="2" borderId="7" xfId="1" applyNumberFormat="1" applyFont="1" applyFill="1" applyBorder="1"/>
    <xf numFmtId="44" fontId="5" fillId="3" borderId="14" xfId="1" applyFont="1" applyFill="1" applyBorder="1"/>
    <xf numFmtId="0" fontId="0" fillId="0" borderId="26" xfId="0" applyBorder="1"/>
    <xf numFmtId="44" fontId="5" fillId="0" borderId="2" xfId="1" applyFont="1" applyFill="1" applyBorder="1" applyProtection="1">
      <protection locked="0"/>
    </xf>
    <xf numFmtId="44" fontId="5" fillId="0" borderId="7" xfId="1" applyFont="1" applyFill="1" applyBorder="1" applyProtection="1">
      <protection locked="0"/>
    </xf>
    <xf numFmtId="44" fontId="5" fillId="0" borderId="9" xfId="1" applyFont="1" applyFill="1" applyBorder="1" applyProtection="1">
      <protection locked="0"/>
    </xf>
    <xf numFmtId="0" fontId="2" fillId="0" borderId="21" xfId="0" applyFont="1" applyBorder="1" applyProtection="1">
      <protection locked="0"/>
    </xf>
    <xf numFmtId="0" fontId="2" fillId="0" borderId="19" xfId="0" applyFont="1" applyBorder="1" applyProtection="1">
      <protection locked="0"/>
    </xf>
    <xf numFmtId="44" fontId="0" fillId="0" borderId="39" xfId="1" applyFont="1" applyBorder="1" applyProtection="1">
      <protection locked="0"/>
    </xf>
    <xf numFmtId="44" fontId="0" fillId="0" borderId="0" xfId="1" applyFont="1" applyFill="1" applyBorder="1" applyProtection="1">
      <protection locked="0"/>
    </xf>
    <xf numFmtId="0" fontId="4" fillId="0" borderId="22" xfId="2" applyBorder="1" applyAlignment="1" applyProtection="1">
      <alignment horizontal="left"/>
      <protection locked="0"/>
    </xf>
    <xf numFmtId="0" fontId="1" fillId="0" borderId="6" xfId="0" applyFont="1" applyBorder="1"/>
    <xf numFmtId="0" fontId="1" fillId="0" borderId="2" xfId="0" applyFont="1" applyBorder="1" applyAlignment="1">
      <alignment shrinkToFit="1"/>
    </xf>
    <xf numFmtId="0" fontId="1" fillId="0" borderId="0" xfId="0" applyFont="1"/>
    <xf numFmtId="44" fontId="1" fillId="0" borderId="7" xfId="1" applyFont="1" applyFill="1" applyBorder="1" applyProtection="1">
      <protection locked="0"/>
    </xf>
    <xf numFmtId="0" fontId="1" fillId="0" borderId="2" xfId="0" applyFont="1" applyBorder="1"/>
    <xf numFmtId="0" fontId="0" fillId="0" borderId="14" xfId="0" applyBorder="1"/>
    <xf numFmtId="0" fontId="0" fillId="0" borderId="27" xfId="0" applyBorder="1"/>
    <xf numFmtId="44" fontId="1" fillId="3" borderId="8" xfId="1" applyFont="1" applyFill="1" applyBorder="1"/>
    <xf numFmtId="0" fontId="1" fillId="0" borderId="13" xfId="0" applyFont="1" applyBorder="1"/>
    <xf numFmtId="0" fontId="1" fillId="0" borderId="14" xfId="0" applyFont="1" applyBorder="1"/>
    <xf numFmtId="0" fontId="1" fillId="0" borderId="29" xfId="0" applyFont="1" applyBorder="1"/>
    <xf numFmtId="1" fontId="5" fillId="0" borderId="0" xfId="0" applyNumberFormat="1" applyFont="1" applyAlignment="1">
      <alignment wrapText="1"/>
    </xf>
    <xf numFmtId="44" fontId="5" fillId="3" borderId="2" xfId="1" applyFont="1" applyFill="1" applyBorder="1" applyProtection="1"/>
    <xf numFmtId="0" fontId="1" fillId="0" borderId="0" xfId="0" applyFont="1" applyAlignment="1">
      <alignment vertical="top" wrapText="1"/>
    </xf>
    <xf numFmtId="0" fontId="1" fillId="0" borderId="0" xfId="0" applyFont="1" applyAlignment="1">
      <alignment horizontal="left" vertical="top" wrapText="1"/>
    </xf>
    <xf numFmtId="0" fontId="3" fillId="0" borderId="0" xfId="0" applyFont="1"/>
    <xf numFmtId="44" fontId="1" fillId="0" borderId="0" xfId="1" applyFont="1"/>
    <xf numFmtId="0" fontId="0" fillId="0" borderId="14" xfId="1" applyNumberFormat="1" applyFont="1" applyBorder="1"/>
    <xf numFmtId="0" fontId="0" fillId="0" borderId="27" xfId="1" applyNumberFormat="1" applyFont="1" applyBorder="1"/>
    <xf numFmtId="10" fontId="1" fillId="0" borderId="14" xfId="3" applyNumberFormat="1" applyFont="1" applyBorder="1"/>
    <xf numFmtId="44" fontId="1" fillId="3" borderId="1" xfId="1" applyFont="1" applyFill="1" applyBorder="1" applyProtection="1"/>
    <xf numFmtId="44" fontId="1" fillId="2" borderId="1" xfId="1" applyFont="1" applyFill="1" applyBorder="1" applyProtection="1"/>
    <xf numFmtId="164" fontId="1" fillId="0" borderId="3" xfId="0" applyNumberFormat="1" applyFont="1" applyBorder="1" applyAlignment="1">
      <alignment horizontal="left"/>
    </xf>
    <xf numFmtId="164" fontId="1" fillId="0" borderId="20" xfId="0" applyNumberFormat="1" applyFont="1" applyBorder="1" applyAlignment="1">
      <alignment horizontal="left"/>
    </xf>
    <xf numFmtId="164" fontId="1" fillId="0" borderId="11" xfId="0" applyNumberFormat="1" applyFont="1" applyBorder="1" applyAlignment="1">
      <alignment horizontal="left"/>
    </xf>
    <xf numFmtId="164" fontId="1" fillId="0" borderId="20" xfId="0" applyNumberFormat="1" applyFont="1" applyBorder="1" applyAlignment="1">
      <alignment horizontal="center"/>
    </xf>
    <xf numFmtId="44" fontId="1" fillId="2" borderId="1" xfId="4" applyNumberFormat="1" applyFont="1" applyFill="1" applyBorder="1" applyProtection="1"/>
    <xf numFmtId="164" fontId="2" fillId="0" borderId="0" xfId="0" applyNumberFormat="1" applyFont="1" applyAlignment="1">
      <alignment horizontal="right"/>
    </xf>
    <xf numFmtId="164" fontId="2" fillId="0" borderId="0" xfId="1" applyNumberFormat="1" applyFont="1" applyFill="1" applyBorder="1" applyProtection="1"/>
    <xf numFmtId="44" fontId="2" fillId="0" borderId="2" xfId="1" applyFont="1" applyBorder="1" applyProtection="1">
      <protection locked="0"/>
    </xf>
    <xf numFmtId="44" fontId="5" fillId="3" borderId="9" xfId="1" applyFont="1" applyFill="1" applyBorder="1" applyProtection="1"/>
    <xf numFmtId="1" fontId="0" fillId="0" borderId="14" xfId="3" applyNumberFormat="1" applyFont="1" applyBorder="1"/>
    <xf numFmtId="1" fontId="0" fillId="0" borderId="27" xfId="3" applyNumberFormat="1" applyFont="1" applyBorder="1"/>
    <xf numFmtId="0" fontId="2" fillId="0" borderId="4" xfId="0" applyFont="1" applyBorder="1"/>
    <xf numFmtId="44" fontId="5" fillId="0" borderId="44" xfId="1" applyFont="1" applyFill="1" applyBorder="1" applyProtection="1">
      <protection locked="0"/>
    </xf>
    <xf numFmtId="44" fontId="5" fillId="0" borderId="15" xfId="1" applyFont="1" applyFill="1" applyBorder="1" applyProtection="1">
      <protection locked="0"/>
    </xf>
    <xf numFmtId="0" fontId="2" fillId="0" borderId="32" xfId="0" applyFont="1" applyBorder="1" applyProtection="1">
      <protection locked="0"/>
    </xf>
    <xf numFmtId="0" fontId="2" fillId="0" borderId="0" xfId="0" applyFont="1"/>
    <xf numFmtId="0" fontId="1" fillId="0" borderId="16" xfId="0" applyFont="1" applyBorder="1"/>
    <xf numFmtId="0" fontId="1" fillId="0" borderId="4" xfId="0" applyFont="1" applyBorder="1" applyAlignment="1">
      <alignment wrapText="1"/>
    </xf>
    <xf numFmtId="0" fontId="1" fillId="0" borderId="2" xfId="0" applyFont="1" applyBorder="1" applyAlignment="1" applyProtection="1">
      <alignment shrinkToFit="1"/>
      <protection locked="0"/>
    </xf>
    <xf numFmtId="44" fontId="15" fillId="2" borderId="1" xfId="1" applyFont="1" applyFill="1" applyBorder="1" applyProtection="1"/>
    <xf numFmtId="164" fontId="10" fillId="5" borderId="45" xfId="0" applyNumberFormat="1" applyFont="1" applyFill="1" applyBorder="1" applyAlignment="1">
      <alignment vertical="center"/>
    </xf>
    <xf numFmtId="44" fontId="0" fillId="2" borderId="25" xfId="1" applyFont="1" applyFill="1" applyBorder="1"/>
    <xf numFmtId="44" fontId="0" fillId="3" borderId="13" xfId="1" applyFont="1" applyFill="1" applyBorder="1"/>
    <xf numFmtId="44" fontId="0" fillId="0" borderId="13" xfId="1" applyFont="1" applyBorder="1" applyProtection="1">
      <protection locked="0"/>
    </xf>
    <xf numFmtId="0" fontId="1" fillId="0" borderId="13" xfId="0" applyFont="1" applyBorder="1" applyAlignment="1">
      <alignment horizontal="left"/>
    </xf>
    <xf numFmtId="0" fontId="0" fillId="0" borderId="29" xfId="0" applyBorder="1"/>
    <xf numFmtId="0" fontId="11" fillId="0" borderId="20" xfId="0" applyFont="1" applyBorder="1" applyAlignment="1">
      <alignment horizontal="right" vertical="center" wrapText="1"/>
    </xf>
    <xf numFmtId="44" fontId="1" fillId="2" borderId="16" xfId="4" applyNumberFormat="1" applyFont="1" applyFill="1" applyBorder="1" applyProtection="1"/>
    <xf numFmtId="164" fontId="2" fillId="0" borderId="5" xfId="0" applyNumberFormat="1" applyFont="1" applyBorder="1" applyAlignment="1">
      <alignment horizontal="right"/>
    </xf>
    <xf numFmtId="164" fontId="5" fillId="2" borderId="33" xfId="1" applyNumberFormat="1" applyFont="1" applyFill="1" applyBorder="1"/>
    <xf numFmtId="164" fontId="2" fillId="0" borderId="1" xfId="0" applyNumberFormat="1" applyFont="1" applyBorder="1" applyAlignment="1">
      <alignment horizontal="center"/>
    </xf>
    <xf numFmtId="164" fontId="2" fillId="0" borderId="42" xfId="0" applyNumberFormat="1" applyFont="1" applyBorder="1" applyAlignment="1">
      <alignment horizontal="center"/>
    </xf>
    <xf numFmtId="0" fontId="5" fillId="0" borderId="0" xfId="0" applyFont="1" applyAlignment="1">
      <alignment horizontal="left"/>
    </xf>
    <xf numFmtId="1" fontId="2" fillId="0" borderId="6" xfId="0" applyNumberFormat="1" applyFont="1" applyBorder="1"/>
    <xf numFmtId="0" fontId="2" fillId="0" borderId="14" xfId="0" applyFont="1" applyBorder="1" applyAlignment="1">
      <alignment horizontal="left"/>
    </xf>
    <xf numFmtId="164" fontId="5" fillId="0" borderId="29" xfId="0" applyNumberFormat="1" applyFont="1" applyBorder="1"/>
    <xf numFmtId="164" fontId="5" fillId="0" borderId="26" xfId="0" applyNumberFormat="1" applyFont="1" applyBorder="1"/>
    <xf numFmtId="164" fontId="5" fillId="0" borderId="27" xfId="0" applyNumberFormat="1" applyFont="1" applyBorder="1"/>
    <xf numFmtId="165" fontId="0" fillId="0" borderId="0" xfId="0" applyNumberFormat="1"/>
    <xf numFmtId="44" fontId="5" fillId="0" borderId="7" xfId="1" applyFont="1" applyFill="1" applyBorder="1" applyAlignment="1" applyProtection="1">
      <alignment horizontal="right"/>
      <protection locked="0"/>
    </xf>
    <xf numFmtId="0" fontId="2" fillId="0" borderId="14" xfId="0" applyFont="1" applyBorder="1"/>
    <xf numFmtId="0" fontId="2" fillId="0" borderId="29" xfId="0" applyFont="1" applyBorder="1"/>
    <xf numFmtId="0" fontId="2" fillId="0" borderId="26" xfId="0" applyFont="1" applyBorder="1"/>
    <xf numFmtId="0" fontId="2" fillId="0" borderId="27" xfId="0" applyFont="1" applyBorder="1"/>
    <xf numFmtId="166" fontId="5" fillId="3" borderId="11" xfId="0" applyNumberFormat="1" applyFont="1" applyFill="1" applyBorder="1" applyAlignment="1">
      <alignment horizontal="left"/>
    </xf>
    <xf numFmtId="1" fontId="2" fillId="3" borderId="28" xfId="0" applyNumberFormat="1" applyFont="1" applyFill="1" applyBorder="1" applyAlignment="1">
      <alignment horizontal="left"/>
    </xf>
    <xf numFmtId="44" fontId="15" fillId="3" borderId="5" xfId="1" applyFont="1" applyFill="1" applyBorder="1" applyProtection="1"/>
    <xf numFmtId="1" fontId="2" fillId="3" borderId="5" xfId="1" applyNumberFormat="1" applyFont="1" applyFill="1" applyBorder="1" applyProtection="1"/>
    <xf numFmtId="167" fontId="2" fillId="0" borderId="11" xfId="0" applyNumberFormat="1" applyFont="1" applyBorder="1" applyAlignment="1" applyProtection="1">
      <alignment horizontal="left" shrinkToFit="1"/>
      <protection locked="0"/>
    </xf>
    <xf numFmtId="167" fontId="2" fillId="0" borderId="28" xfId="0" applyNumberFormat="1" applyFont="1" applyBorder="1" applyAlignment="1" applyProtection="1">
      <alignment horizontal="left" shrinkToFit="1"/>
      <protection locked="0"/>
    </xf>
    <xf numFmtId="0" fontId="8" fillId="0" borderId="30" xfId="0" applyFont="1" applyBorder="1" applyProtection="1">
      <protection locked="0"/>
    </xf>
    <xf numFmtId="44" fontId="0" fillId="3" borderId="13" xfId="1" applyFont="1" applyFill="1" applyBorder="1" applyProtection="1">
      <protection locked="0"/>
    </xf>
    <xf numFmtId="44" fontId="0" fillId="3" borderId="37" xfId="1" applyFont="1" applyFill="1" applyBorder="1" applyProtection="1">
      <protection locked="0"/>
    </xf>
    <xf numFmtId="0" fontId="0" fillId="0" borderId="39" xfId="0" applyBorder="1" applyAlignment="1">
      <alignment vertical="top"/>
    </xf>
    <xf numFmtId="0" fontId="0" fillId="0" borderId="0" xfId="0" applyAlignment="1">
      <alignment vertical="top"/>
    </xf>
    <xf numFmtId="0" fontId="1" fillId="0" borderId="0" xfId="0" applyFont="1" applyAlignment="1">
      <alignment horizontal="left" vertical="top" wrapText="1"/>
    </xf>
    <xf numFmtId="0" fontId="0" fillId="0" borderId="0" xfId="0" applyAlignment="1">
      <alignment horizontal="left" vertical="top" wrapText="1"/>
    </xf>
    <xf numFmtId="0" fontId="12" fillId="0" borderId="0" xfId="0" applyFont="1" applyAlignment="1">
      <alignment horizontal="left" vertical="top" wrapText="1"/>
    </xf>
    <xf numFmtId="0" fontId="14" fillId="0" borderId="0" xfId="0" applyFont="1" applyAlignment="1">
      <alignment vertical="top"/>
    </xf>
    <xf numFmtId="0" fontId="1" fillId="0" borderId="0" xfId="0" applyFont="1" applyAlignment="1">
      <alignment horizontal="center"/>
    </xf>
    <xf numFmtId="0" fontId="1" fillId="0" borderId="39" xfId="0" applyFont="1" applyBorder="1" applyAlignment="1">
      <alignment horizontal="center" vertical="center"/>
    </xf>
    <xf numFmtId="0" fontId="2" fillId="6" borderId="21" xfId="0" applyFont="1" applyFill="1" applyBorder="1" applyAlignment="1">
      <alignment horizontal="center"/>
    </xf>
    <xf numFmtId="0" fontId="2" fillId="6" borderId="19" xfId="0" applyFont="1" applyFill="1" applyBorder="1" applyAlignment="1">
      <alignment horizontal="center"/>
    </xf>
    <xf numFmtId="0" fontId="2" fillId="6" borderId="22" xfId="0" applyFont="1" applyFill="1" applyBorder="1" applyAlignment="1">
      <alignment horizontal="center"/>
    </xf>
    <xf numFmtId="0" fontId="2" fillId="0" borderId="43" xfId="0" applyFont="1" applyBorder="1" applyAlignment="1">
      <alignment horizontal="left" wrapText="1"/>
    </xf>
    <xf numFmtId="0" fontId="2" fillId="0" borderId="16" xfId="0" applyFont="1" applyBorder="1" applyAlignment="1">
      <alignment horizontal="left" wrapText="1"/>
    </xf>
    <xf numFmtId="0" fontId="2" fillId="6" borderId="3" xfId="0" applyFont="1" applyFill="1" applyBorder="1" applyAlignment="1">
      <alignment horizontal="center"/>
    </xf>
    <xf numFmtId="0" fontId="2" fillId="6" borderId="20" xfId="0" applyFont="1" applyFill="1" applyBorder="1" applyAlignment="1">
      <alignment horizontal="center"/>
    </xf>
    <xf numFmtId="0" fontId="2" fillId="6" borderId="16" xfId="0" applyFont="1" applyFill="1" applyBorder="1" applyAlignment="1">
      <alignment horizontal="center"/>
    </xf>
    <xf numFmtId="164" fontId="1" fillId="0" borderId="20" xfId="0" applyNumberFormat="1" applyFont="1" applyBorder="1" applyAlignment="1">
      <alignment horizontal="right"/>
    </xf>
    <xf numFmtId="164" fontId="1" fillId="0" borderId="16" xfId="0" applyNumberFormat="1" applyFont="1" applyBorder="1" applyAlignment="1">
      <alignment horizontal="right"/>
    </xf>
    <xf numFmtId="0" fontId="2" fillId="3" borderId="40" xfId="0" applyFont="1" applyFill="1" applyBorder="1" applyAlignment="1">
      <alignment horizontal="left" shrinkToFit="1"/>
    </xf>
    <xf numFmtId="0" fontId="2" fillId="3" borderId="41" xfId="0" applyFont="1" applyFill="1" applyBorder="1" applyAlignment="1">
      <alignment horizontal="left" shrinkToFit="1"/>
    </xf>
    <xf numFmtId="0" fontId="2" fillId="3" borderId="50" xfId="0" applyFont="1" applyFill="1" applyBorder="1" applyAlignment="1">
      <alignment horizontal="left"/>
    </xf>
    <xf numFmtId="0" fontId="2" fillId="3" borderId="45" xfId="0" applyFont="1" applyFill="1" applyBorder="1" applyAlignment="1">
      <alignment horizontal="left"/>
    </xf>
    <xf numFmtId="14" fontId="2" fillId="3" borderId="41" xfId="0" applyNumberFormat="1" applyFont="1" applyFill="1" applyBorder="1" applyAlignment="1">
      <alignment horizontal="left" shrinkToFit="1"/>
    </xf>
    <xf numFmtId="14" fontId="2" fillId="3" borderId="44" xfId="0" applyNumberFormat="1" applyFont="1" applyFill="1" applyBorder="1" applyAlignment="1">
      <alignment horizontal="left" shrinkToFit="1"/>
    </xf>
    <xf numFmtId="0" fontId="5" fillId="3" borderId="0" xfId="0" applyFont="1" applyFill="1" applyAlignment="1">
      <alignment horizontal="left"/>
    </xf>
    <xf numFmtId="0" fontId="2" fillId="3" borderId="0" xfId="0" applyFont="1" applyFill="1" applyAlignment="1">
      <alignment horizontal="left" shrinkToFit="1"/>
    </xf>
    <xf numFmtId="0" fontId="2" fillId="3" borderId="14" xfId="0" applyFont="1" applyFill="1" applyBorder="1" applyAlignment="1">
      <alignment horizontal="left" shrinkToFit="1"/>
    </xf>
    <xf numFmtId="0" fontId="2" fillId="3" borderId="12" xfId="0" applyFont="1" applyFill="1" applyBorder="1" applyAlignment="1">
      <alignment horizontal="left"/>
    </xf>
    <xf numFmtId="164" fontId="8" fillId="6" borderId="0" xfId="0" applyNumberFormat="1" applyFont="1" applyFill="1" applyAlignment="1">
      <alignment horizontal="center"/>
    </xf>
    <xf numFmtId="164" fontId="2" fillId="0" borderId="11" xfId="0" applyNumberFormat="1" applyFont="1" applyBorder="1" applyAlignment="1">
      <alignment horizontal="right"/>
    </xf>
    <xf numFmtId="164" fontId="2" fillId="0" borderId="20" xfId="0" applyNumberFormat="1" applyFont="1" applyBorder="1" applyAlignment="1">
      <alignment horizontal="right"/>
    </xf>
    <xf numFmtId="164" fontId="2" fillId="0" borderId="16" xfId="0" applyNumberFormat="1" applyFont="1" applyBorder="1" applyAlignment="1">
      <alignment horizontal="right"/>
    </xf>
    <xf numFmtId="164" fontId="1" fillId="0" borderId="3" xfId="0" applyNumberFormat="1" applyFont="1" applyBorder="1" applyAlignment="1">
      <alignment horizontal="right"/>
    </xf>
    <xf numFmtId="1" fontId="1" fillId="0" borderId="20" xfId="0" applyNumberFormat="1" applyFont="1" applyBorder="1" applyAlignment="1" applyProtection="1">
      <alignment horizontal="center"/>
      <protection locked="0"/>
    </xf>
    <xf numFmtId="0" fontId="8" fillId="0" borderId="37" xfId="0" applyFont="1" applyBorder="1" applyAlignment="1">
      <alignment horizontal="left" vertical="top" wrapText="1"/>
    </xf>
    <xf numFmtId="0" fontId="8" fillId="0" borderId="39" xfId="0" applyFont="1" applyBorder="1" applyAlignment="1">
      <alignment horizontal="left" vertical="top" wrapText="1"/>
    </xf>
    <xf numFmtId="0" fontId="8" fillId="0" borderId="38" xfId="0" applyFont="1" applyBorder="1" applyAlignment="1">
      <alignment horizontal="left" vertical="top" wrapText="1"/>
    </xf>
    <xf numFmtId="0" fontId="8" fillId="0" borderId="13" xfId="0" applyFont="1" applyBorder="1" applyAlignment="1">
      <alignment horizontal="left" vertical="top" wrapText="1"/>
    </xf>
    <xf numFmtId="0" fontId="8" fillId="0" borderId="0" xfId="0" applyFont="1" applyAlignment="1">
      <alignment horizontal="left" vertical="top" wrapText="1"/>
    </xf>
    <xf numFmtId="0" fontId="8" fillId="0" borderId="14" xfId="0" applyFont="1" applyBorder="1" applyAlignment="1">
      <alignment horizontal="left" vertical="top" wrapText="1"/>
    </xf>
    <xf numFmtId="0" fontId="8" fillId="0" borderId="29" xfId="0" applyFont="1" applyBorder="1" applyAlignment="1">
      <alignment horizontal="left" vertical="top" wrapText="1"/>
    </xf>
    <xf numFmtId="0" fontId="8" fillId="0" borderId="26" xfId="0" applyFont="1" applyBorder="1" applyAlignment="1">
      <alignment horizontal="left" vertical="top" wrapText="1"/>
    </xf>
    <xf numFmtId="0" fontId="8" fillId="0" borderId="27" xfId="0" applyFont="1" applyBorder="1" applyAlignment="1">
      <alignment horizontal="left" vertical="top" wrapText="1"/>
    </xf>
    <xf numFmtId="164" fontId="2" fillId="0" borderId="31" xfId="0" applyNumberFormat="1" applyFont="1" applyBorder="1" applyAlignment="1">
      <alignment horizontal="right"/>
    </xf>
    <xf numFmtId="164" fontId="14" fillId="0" borderId="0" xfId="0" applyNumberFormat="1" applyFont="1" applyAlignment="1">
      <alignment horizontal="center"/>
    </xf>
    <xf numFmtId="164" fontId="2" fillId="0" borderId="3" xfId="0" applyNumberFormat="1" applyFont="1" applyBorder="1" applyAlignment="1">
      <alignment horizontal="right"/>
    </xf>
    <xf numFmtId="0" fontId="9" fillId="0" borderId="20" xfId="0" applyFont="1" applyBorder="1" applyAlignment="1" applyProtection="1">
      <alignment horizontal="center" vertical="center" wrapText="1"/>
      <protection locked="0"/>
    </xf>
    <xf numFmtId="166" fontId="2" fillId="3" borderId="40" xfId="0" applyNumberFormat="1" applyFont="1" applyFill="1" applyBorder="1" applyAlignment="1">
      <alignment horizontal="left" shrinkToFit="1"/>
    </xf>
    <xf numFmtId="166" fontId="2" fillId="3" borderId="41" xfId="0" applyNumberFormat="1" applyFont="1" applyFill="1" applyBorder="1" applyAlignment="1">
      <alignment horizontal="left" shrinkToFit="1"/>
    </xf>
    <xf numFmtId="1" fontId="2" fillId="3" borderId="41" xfId="0" applyNumberFormat="1" applyFont="1" applyFill="1" applyBorder="1" applyAlignment="1">
      <alignment horizontal="left" shrinkToFit="1"/>
    </xf>
    <xf numFmtId="1" fontId="2" fillId="3" borderId="44" xfId="0" applyNumberFormat="1" applyFont="1" applyFill="1" applyBorder="1" applyAlignment="1">
      <alignment horizontal="left" shrinkToFit="1"/>
    </xf>
    <xf numFmtId="0" fontId="6" fillId="3" borderId="13" xfId="0" applyFont="1" applyFill="1" applyBorder="1"/>
    <xf numFmtId="0" fontId="6" fillId="3" borderId="0" xfId="0" applyFont="1" applyFill="1"/>
    <xf numFmtId="0" fontId="2" fillId="3" borderId="44" xfId="0" applyFont="1" applyFill="1" applyBorder="1" applyAlignment="1">
      <alignment horizontal="left" shrinkToFit="1"/>
    </xf>
    <xf numFmtId="0" fontId="5" fillId="3" borderId="13" xfId="0" applyFont="1" applyFill="1" applyBorder="1"/>
    <xf numFmtId="0" fontId="5" fillId="3" borderId="0" xfId="0" applyFont="1" applyFill="1"/>
    <xf numFmtId="0" fontId="5" fillId="3" borderId="14" xfId="0" applyFont="1" applyFill="1" applyBorder="1"/>
    <xf numFmtId="164" fontId="14" fillId="0" borderId="11" xfId="0" applyNumberFormat="1" applyFont="1" applyBorder="1" applyAlignment="1">
      <alignment horizontal="center"/>
    </xf>
    <xf numFmtId="164" fontId="2" fillId="4" borderId="0" xfId="0" applyNumberFormat="1" applyFont="1" applyFill="1" applyAlignment="1">
      <alignment horizontal="center"/>
    </xf>
    <xf numFmtId="0" fontId="1" fillId="0" borderId="20" xfId="0" applyFont="1" applyBorder="1" applyAlignment="1">
      <alignment horizontal="center"/>
    </xf>
    <xf numFmtId="0" fontId="0" fillId="0" borderId="20" xfId="0" applyBorder="1" applyAlignment="1">
      <alignment horizontal="center"/>
    </xf>
    <xf numFmtId="0" fontId="0" fillId="0" borderId="26" xfId="0" applyBorder="1" applyAlignment="1" applyProtection="1">
      <alignment horizontal="left"/>
      <protection locked="0"/>
    </xf>
    <xf numFmtId="0" fontId="0" fillId="0" borderId="0" xfId="0" applyAlignment="1" applyProtection="1">
      <alignment horizontal="left"/>
      <protection locked="0"/>
    </xf>
    <xf numFmtId="0" fontId="1" fillId="0" borderId="0" xfId="0" applyFont="1" applyAlignment="1" applyProtection="1">
      <alignment horizontal="left" vertical="top"/>
      <protection locked="0"/>
    </xf>
    <xf numFmtId="0" fontId="0" fillId="0" borderId="14" xfId="0" applyBorder="1" applyAlignment="1" applyProtection="1">
      <alignment horizontal="left" vertical="top"/>
      <protection locked="0"/>
    </xf>
    <xf numFmtId="0" fontId="0" fillId="0" borderId="27" xfId="0" applyBorder="1" applyAlignment="1" applyProtection="1">
      <alignment horizontal="left"/>
      <protection locked="0"/>
    </xf>
    <xf numFmtId="0" fontId="0" fillId="0" borderId="14" xfId="0" applyBorder="1" applyAlignment="1" applyProtection="1">
      <alignment horizontal="left"/>
      <protection locked="0"/>
    </xf>
    <xf numFmtId="0" fontId="5" fillId="0" borderId="0" xfId="0" applyFont="1" applyAlignment="1">
      <alignment horizontal="left" vertical="top"/>
    </xf>
    <xf numFmtId="0" fontId="0" fillId="0" borderId="0" xfId="0" applyAlignment="1">
      <alignment horizontal="left" vertical="top"/>
    </xf>
    <xf numFmtId="0" fontId="1" fillId="0" borderId="0" xfId="0" applyFont="1" applyAlignment="1">
      <alignment horizontal="left" vertical="top"/>
    </xf>
    <xf numFmtId="0" fontId="5" fillId="0" borderId="14" xfId="0" applyFont="1" applyBorder="1" applyAlignment="1">
      <alignment horizontal="left" vertical="top"/>
    </xf>
    <xf numFmtId="0" fontId="1" fillId="0" borderId="14" xfId="0" applyFont="1" applyBorder="1" applyAlignment="1">
      <alignment horizontal="left" vertical="top"/>
    </xf>
    <xf numFmtId="0" fontId="5" fillId="0" borderId="39" xfId="0" applyFont="1" applyBorder="1" applyAlignment="1">
      <alignment horizontal="left" vertical="top"/>
    </xf>
    <xf numFmtId="0" fontId="1" fillId="0" borderId="39" xfId="0" applyFont="1" applyBorder="1" applyAlignment="1">
      <alignment horizontal="left" vertical="top"/>
    </xf>
    <xf numFmtId="0" fontId="5" fillId="0" borderId="38" xfId="0" applyFont="1" applyBorder="1" applyAlignment="1">
      <alignment horizontal="left" vertical="top"/>
    </xf>
    <xf numFmtId="0" fontId="1" fillId="0" borderId="0" xfId="0" applyFont="1" applyAlignment="1">
      <alignment horizontal="left"/>
    </xf>
    <xf numFmtId="0" fontId="0" fillId="0" borderId="0" xfId="0" applyAlignment="1">
      <alignment horizontal="left"/>
    </xf>
    <xf numFmtId="0" fontId="14" fillId="0" borderId="0" xfId="0" applyFont="1" applyAlignment="1" applyProtection="1">
      <alignment horizontal="left" vertical="top" wrapText="1" shrinkToFit="1"/>
      <protection locked="0"/>
    </xf>
    <xf numFmtId="0" fontId="2" fillId="0" borderId="13" xfId="0" applyFont="1" applyBorder="1" applyAlignment="1">
      <alignment horizontal="left"/>
    </xf>
    <xf numFmtId="0" fontId="2" fillId="0" borderId="0" xfId="0" applyFont="1" applyAlignment="1">
      <alignment horizontal="left"/>
    </xf>
    <xf numFmtId="0" fontId="2" fillId="0" borderId="14" xfId="0" applyFont="1" applyBorder="1" applyAlignment="1">
      <alignment horizontal="left"/>
    </xf>
    <xf numFmtId="0" fontId="2" fillId="0" borderId="37" xfId="0" applyFont="1" applyBorder="1" applyAlignment="1">
      <alignment horizontal="left"/>
    </xf>
    <xf numFmtId="0" fontId="2" fillId="0" borderId="39" xfId="0" applyFont="1" applyBorder="1" applyAlignment="1">
      <alignment horizontal="left"/>
    </xf>
    <xf numFmtId="0" fontId="2" fillId="0" borderId="38" xfId="0" applyFont="1" applyBorder="1" applyAlignment="1">
      <alignment horizontal="left"/>
    </xf>
    <xf numFmtId="0" fontId="2" fillId="0" borderId="23" xfId="0" applyFont="1" applyBorder="1" applyAlignment="1">
      <alignment horizontal="right"/>
    </xf>
    <xf numFmtId="0" fontId="2" fillId="0" borderId="24" xfId="0" applyFont="1" applyBorder="1" applyAlignment="1">
      <alignment horizontal="right"/>
    </xf>
    <xf numFmtId="164" fontId="5" fillId="0" borderId="47" xfId="0" applyNumberFormat="1" applyFont="1" applyBorder="1"/>
    <xf numFmtId="164" fontId="5" fillId="0" borderId="1" xfId="0" applyNumberFormat="1" applyFont="1" applyBorder="1"/>
    <xf numFmtId="164" fontId="5" fillId="0" borderId="48" xfId="0" applyNumberFormat="1" applyFont="1" applyBorder="1"/>
    <xf numFmtId="164" fontId="2" fillId="0" borderId="2" xfId="0" applyNumberFormat="1" applyFont="1" applyBorder="1" applyAlignment="1">
      <alignment horizontal="center"/>
    </xf>
    <xf numFmtId="164" fontId="5" fillId="0" borderId="2" xfId="0" applyNumberFormat="1" applyFont="1" applyBorder="1" applyAlignment="1">
      <alignment horizontal="center"/>
    </xf>
    <xf numFmtId="164" fontId="5" fillId="0" borderId="2" xfId="0" applyNumberFormat="1" applyFont="1" applyBorder="1"/>
    <xf numFmtId="164" fontId="2" fillId="0" borderId="40" xfId="0" applyNumberFormat="1" applyFont="1" applyBorder="1" applyAlignment="1">
      <alignment horizontal="center"/>
    </xf>
    <xf numFmtId="164" fontId="5" fillId="0" borderId="41" xfId="0" applyNumberFormat="1" applyFont="1" applyBorder="1" applyAlignment="1">
      <alignment horizontal="center"/>
    </xf>
    <xf numFmtId="164" fontId="2" fillId="0" borderId="10" xfId="0" applyNumberFormat="1" applyFont="1" applyBorder="1" applyAlignment="1">
      <alignment horizontal="right" shrinkToFit="1"/>
    </xf>
    <xf numFmtId="164" fontId="2" fillId="0" borderId="34" xfId="0" applyNumberFormat="1" applyFont="1" applyBorder="1" applyAlignment="1">
      <alignment horizontal="right" shrinkToFit="1"/>
    </xf>
    <xf numFmtId="164" fontId="2" fillId="0" borderId="35" xfId="0" applyNumberFormat="1" applyFont="1" applyBorder="1" applyAlignment="1">
      <alignment horizontal="right" shrinkToFit="1"/>
    </xf>
    <xf numFmtId="164" fontId="2" fillId="0" borderId="3" xfId="0" applyNumberFormat="1" applyFont="1" applyBorder="1"/>
    <xf numFmtId="164" fontId="2" fillId="0" borderId="20" xfId="0" applyNumberFormat="1" applyFont="1" applyBorder="1"/>
    <xf numFmtId="164" fontId="2" fillId="0" borderId="33" xfId="0" applyNumberFormat="1" applyFont="1" applyBorder="1"/>
    <xf numFmtId="164" fontId="2" fillId="0" borderId="36" xfId="0" applyNumberFormat="1" applyFont="1" applyBorder="1" applyAlignment="1">
      <alignment horizontal="right"/>
    </xf>
    <xf numFmtId="164" fontId="2" fillId="0" borderId="28" xfId="0" applyNumberFormat="1" applyFont="1" applyBorder="1" applyAlignment="1">
      <alignment horizontal="right"/>
    </xf>
    <xf numFmtId="164" fontId="2" fillId="5" borderId="29" xfId="0" applyNumberFormat="1" applyFont="1" applyFill="1" applyBorder="1" applyAlignment="1">
      <alignment horizontal="right"/>
    </xf>
    <xf numFmtId="164" fontId="2" fillId="5" borderId="26" xfId="0" applyNumberFormat="1" applyFont="1" applyFill="1" applyBorder="1" applyAlignment="1">
      <alignment horizontal="right"/>
    </xf>
    <xf numFmtId="164" fontId="1" fillId="0" borderId="46" xfId="0" applyNumberFormat="1" applyFont="1" applyBorder="1" applyAlignment="1">
      <alignment horizontal="right"/>
    </xf>
    <xf numFmtId="164" fontId="1" fillId="0" borderId="1" xfId="0" applyNumberFormat="1" applyFont="1" applyBorder="1" applyAlignment="1">
      <alignment horizontal="right"/>
    </xf>
    <xf numFmtId="164" fontId="6" fillId="0" borderId="13" xfId="0" applyNumberFormat="1" applyFont="1" applyBorder="1"/>
    <xf numFmtId="164" fontId="6" fillId="0" borderId="0" xfId="0" applyNumberFormat="1" applyFont="1"/>
    <xf numFmtId="164" fontId="1" fillId="0" borderId="0" xfId="0" applyNumberFormat="1" applyFont="1" applyAlignment="1">
      <alignment horizontal="right"/>
    </xf>
    <xf numFmtId="164" fontId="1" fillId="0" borderId="49" xfId="0" applyNumberFormat="1" applyFont="1" applyBorder="1" applyAlignment="1">
      <alignment horizontal="right"/>
    </xf>
    <xf numFmtId="1" fontId="2" fillId="0" borderId="23" xfId="0" applyNumberFormat="1" applyFont="1" applyBorder="1" applyProtection="1">
      <protection locked="0"/>
    </xf>
    <xf numFmtId="1" fontId="1" fillId="0" borderId="24" xfId="0" applyNumberFormat="1" applyFont="1" applyBorder="1" applyProtection="1">
      <protection locked="0"/>
    </xf>
    <xf numFmtId="1" fontId="1" fillId="0" borderId="25" xfId="0" applyNumberFormat="1" applyFont="1" applyBorder="1" applyProtection="1">
      <protection locked="0"/>
    </xf>
    <xf numFmtId="164" fontId="2" fillId="0" borderId="2" xfId="0" applyNumberFormat="1" applyFont="1" applyBorder="1"/>
    <xf numFmtId="0" fontId="2" fillId="0" borderId="37" xfId="0" applyFont="1" applyBorder="1" applyAlignment="1">
      <alignment horizontal="center"/>
    </xf>
    <xf numFmtId="0" fontId="2" fillId="0" borderId="38" xfId="0" applyFont="1" applyBorder="1" applyAlignment="1">
      <alignment horizontal="center"/>
    </xf>
  </cellXfs>
  <cellStyles count="5">
    <cellStyle name="Comma" xfId="4" builtinId="3"/>
    <cellStyle name="Currency" xfId="1" builtinId="4"/>
    <cellStyle name="Hyperlink" xfId="2" builtinId="8"/>
    <cellStyle name="Normal" xfId="0" builtinId="0"/>
    <cellStyle name="Percent" xfId="3" builtinId="5"/>
  </cellStyles>
  <dxfs count="54">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color theme="0"/>
      </font>
      <fill>
        <patternFill>
          <bgColor rgb="FF5E0009"/>
        </patternFill>
      </fill>
    </dxf>
    <dxf>
      <font>
        <b val="0"/>
        <i val="0"/>
        <strike val="0"/>
        <condense val="0"/>
        <extend val="0"/>
        <outline val="0"/>
        <shadow val="0"/>
        <u val="none"/>
        <vertAlign val="baseline"/>
        <sz val="10"/>
        <color auto="1"/>
        <name val="Arial"/>
        <scheme val="none"/>
      </font>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numFmt numFmtId="1" formatCode="0"/>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alignment horizontal="general" vertical="bottom" textRotation="0" wrapText="0" indent="0" justifyLastLine="0" shrinkToFit="0" readingOrder="0"/>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numFmt numFmtId="165" formatCode="00"/>
    </dxf>
    <dxf>
      <border outline="0">
        <left style="medium">
          <color indexed="64"/>
        </left>
        <right style="medium">
          <color indexed="64"/>
        </right>
        <bottom style="medium">
          <color indexed="64"/>
        </bottom>
      </border>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s>
  <tableStyles count="0" defaultTableStyle="TableStyleMedium9" defaultPivotStyle="PivotStyleLight16"/>
  <colors>
    <mruColors>
      <color rgb="FFEB002B"/>
      <color rgb="FFBFCED6"/>
      <color rgb="FF6BA4B8"/>
      <color rgb="FF425563"/>
      <color rgb="FFA4D65E"/>
      <color rgb="FF5E0009"/>
      <color rgb="FFCFB500"/>
      <color rgb="FF0093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e1" displayName="Table1" ref="A2:B14" totalsRowShown="0" headerRowDxfId="53" dataDxfId="52" tableBorderDxfId="51">
  <autoFilter ref="A2:B14" xr:uid="{00000000-0009-0000-0100-000001000000}"/>
  <tableColumns count="2">
    <tableColumn id="1" xr3:uid="{00000000-0010-0000-0300-000001000000}" name="Select One" dataDxfId="50"/>
    <tableColumn id="2" xr3:uid="{00000000-0010-0000-0300-000002000000}" name="Term" dataDxfId="49"/>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C000000}" name="Table49" displayName="Table49" ref="K17:L21" totalsRowShown="0" headerRowDxfId="25">
  <autoFilter ref="K17:L21" xr:uid="{00000000-0009-0000-0100-000008000000}"/>
  <tableColumns count="2">
    <tableColumn id="1" xr3:uid="{00000000-0010-0000-0C00-000001000000}" name="Select One" dataDxfId="24"/>
    <tableColumn id="2" xr3:uid="{00000000-0010-0000-0C00-000002000000}" name="Select One2" dataDxfId="23" dataCellStyle="Currency"/>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D000000}" name="Table410" displayName="Table410" ref="A17:B19" totalsRowShown="0" headerRowDxfId="22">
  <autoFilter ref="A17:B19" xr:uid="{00000000-0009-0000-0100-000009000000}"/>
  <tableColumns count="2">
    <tableColumn id="1" xr3:uid="{00000000-0010-0000-0D00-000001000000}" name="Type of Program" dataDxfId="21"/>
    <tableColumn id="2" xr3:uid="{00000000-0010-0000-0D00-000002000000}" name="Percentage" dataDxfId="20" dataCellStyle="Percent"/>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E000000}" name="Table315" displayName="Table315" ref="F16:F21" totalsRowShown="0" headerRowDxfId="19" dataDxfId="18" tableBorderDxfId="17">
  <autoFilter ref="F16:F21" xr:uid="{00000000-0009-0000-0100-00000E000000}"/>
  <tableColumns count="1">
    <tableColumn id="1" xr3:uid="{00000000-0010-0000-0E00-000001000000}" name="Meals for Faculty" dataDxfId="16"/>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e2" displayName="Table2" ref="D1:D10" totalsRowShown="0" headerRowDxfId="48" dataDxfId="47" tableBorderDxfId="46">
  <autoFilter ref="D1:D10" xr:uid="{00000000-0009-0000-0100-000002000000}"/>
  <tableColumns count="1">
    <tableColumn id="1" xr3:uid="{00000000-0010-0000-0400-000001000000}" name="Colleges" dataDxfId="45"/>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e3" displayName="Table3" ref="F1:F9" totalsRowShown="0" headerRowDxfId="44" dataDxfId="43" tableBorderDxfId="42">
  <autoFilter ref="F1:F9" xr:uid="{00000000-0009-0000-0100-000003000000}"/>
  <tableColumns count="1">
    <tableColumn id="1" xr3:uid="{00000000-0010-0000-0500-000001000000}" name="Meals for Students" dataDxfId="41"/>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7" displayName="Table7" ref="F11:F14" totalsRowShown="0" headerRowDxfId="40" dataDxfId="39" tableBorderDxfId="38">
  <autoFilter ref="F11:F14" xr:uid="{00000000-0009-0000-0100-000007000000}"/>
  <tableColumns count="1">
    <tableColumn id="1" xr3:uid="{00000000-0010-0000-0600-000001000000}" name="IPAE Fee" dataDxfId="37"/>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7000000}" name="Table12" displayName="Table12" ref="H2:I4" totalsRowShown="0" headerRowDxfId="36">
  <autoFilter ref="H2:I4" xr:uid="{00000000-0009-0000-0100-00000C000000}"/>
  <tableColumns count="2">
    <tableColumn id="1" xr3:uid="{00000000-0010-0000-0700-000001000000}" name="Select One" dataDxfId="35"/>
    <tableColumn id="2" xr3:uid="{00000000-0010-0000-0700-000002000000}" name="Select One2" dataDxfId="34" dataCellStyle="Currency"/>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8000000}" name="Table13" displayName="Table13" ref="H6:H16" totalsRowShown="0" headerRowDxfId="33" tableBorderDxfId="32">
  <autoFilter ref="H6:H16" xr:uid="{00000000-0009-0000-0100-00000D000000}"/>
  <tableColumns count="1">
    <tableColumn id="1" xr3:uid="{00000000-0010-0000-0800-000001000000}" name="Credit Hours"/>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9000000}" name="Table4" displayName="Table4" ref="K2:L4" totalsRowShown="0" headerRowDxfId="31">
  <autoFilter ref="K2:L4" xr:uid="{00000000-0009-0000-0100-000004000000}"/>
  <tableColumns count="2">
    <tableColumn id="1" xr3:uid="{00000000-0010-0000-0900-000001000000}" name="Select One" dataDxfId="30"/>
    <tableColumn id="2" xr3:uid="{00000000-0010-0000-0900-000002000000}" name="Select One2" dataDxfId="29" dataCellStyle="Currency"/>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A000000}" name="Table5" displayName="Table5" ref="K7:L8" totalsRowShown="0">
  <autoFilter ref="K7:L8" xr:uid="{00000000-0009-0000-0100-000005000000}"/>
  <tableColumns count="2">
    <tableColumn id="1" xr3:uid="{00000000-0010-0000-0A00-000001000000}" name="Select One" dataDxfId="28"/>
    <tableColumn id="2" xr3:uid="{00000000-0010-0000-0A00-000002000000}" name="Select One2" dataDxfId="27" dataCellStyle="Currency"/>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B000000}" name="Table6" displayName="Table6" ref="K11:L13" totalsRowShown="0">
  <autoFilter ref="K11:L13" xr:uid="{00000000-0009-0000-0100-000006000000}"/>
  <tableColumns count="2">
    <tableColumn id="1" xr3:uid="{00000000-0010-0000-0B00-000001000000}" name="Type" dataDxfId="26"/>
    <tableColumn id="2" xr3:uid="{00000000-0010-0000-0B00-000002000000}" name="Fee"/>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5.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L27"/>
  <sheetViews>
    <sheetView zoomScaleNormal="100" workbookViewId="0">
      <selection sqref="A1:J4"/>
    </sheetView>
  </sheetViews>
  <sheetFormatPr defaultRowHeight="12.75" x14ac:dyDescent="0.2"/>
  <cols>
    <col min="3" max="3" width="9" customWidth="1"/>
  </cols>
  <sheetData>
    <row r="1" spans="1:10" ht="12.75" customHeight="1" x14ac:dyDescent="0.2">
      <c r="A1" s="135" t="s">
        <v>151</v>
      </c>
      <c r="B1" s="135"/>
      <c r="C1" s="135"/>
      <c r="D1" s="135"/>
      <c r="E1" s="135"/>
      <c r="F1" s="135"/>
      <c r="G1" s="135"/>
      <c r="H1" s="135"/>
      <c r="I1" s="135"/>
      <c r="J1" s="135"/>
    </row>
    <row r="2" spans="1:10" x14ac:dyDescent="0.2">
      <c r="A2" s="135"/>
      <c r="B2" s="135"/>
      <c r="C2" s="135"/>
      <c r="D2" s="135"/>
      <c r="E2" s="135"/>
      <c r="F2" s="135"/>
      <c r="G2" s="135"/>
      <c r="H2" s="135"/>
      <c r="I2" s="135"/>
      <c r="J2" s="135"/>
    </row>
    <row r="3" spans="1:10" x14ac:dyDescent="0.2">
      <c r="A3" s="135"/>
      <c r="B3" s="135"/>
      <c r="C3" s="135"/>
      <c r="D3" s="135"/>
      <c r="E3" s="135"/>
      <c r="F3" s="135"/>
      <c r="G3" s="135"/>
      <c r="H3" s="135"/>
      <c r="I3" s="135"/>
      <c r="J3" s="135"/>
    </row>
    <row r="4" spans="1:10" ht="34.5" customHeight="1" x14ac:dyDescent="0.2">
      <c r="A4" s="135"/>
      <c r="B4" s="135"/>
      <c r="C4" s="135"/>
      <c r="D4" s="135"/>
      <c r="E4" s="135"/>
      <c r="F4" s="135"/>
      <c r="G4" s="135"/>
      <c r="H4" s="135"/>
      <c r="I4" s="135"/>
      <c r="J4" s="135"/>
    </row>
    <row r="5" spans="1:10" ht="14.25" customHeight="1" x14ac:dyDescent="0.2">
      <c r="A5" s="72"/>
      <c r="B5" s="72"/>
      <c r="C5" s="72"/>
      <c r="D5" s="72"/>
      <c r="E5" s="72"/>
      <c r="F5" s="72"/>
      <c r="G5" s="72"/>
      <c r="H5" s="72"/>
      <c r="I5" s="72"/>
      <c r="J5" s="72"/>
    </row>
    <row r="6" spans="1:10" ht="15.75" customHeight="1" x14ac:dyDescent="0.2">
      <c r="A6" s="138" t="s">
        <v>77</v>
      </c>
      <c r="B6" s="138"/>
      <c r="C6" s="138"/>
      <c r="D6" s="72"/>
      <c r="E6" s="72"/>
      <c r="F6" s="72"/>
      <c r="G6" s="72"/>
      <c r="H6" s="72"/>
      <c r="I6" s="72"/>
      <c r="J6" s="72"/>
    </row>
    <row r="7" spans="1:10" ht="42.75" customHeight="1" x14ac:dyDescent="0.2">
      <c r="A7" s="135" t="s">
        <v>124</v>
      </c>
      <c r="B7" s="135"/>
      <c r="C7" s="135"/>
      <c r="D7" s="135"/>
      <c r="E7" s="135"/>
      <c r="F7" s="135"/>
      <c r="G7" s="135"/>
      <c r="H7" s="135"/>
      <c r="I7" s="135"/>
      <c r="J7" s="135"/>
    </row>
    <row r="8" spans="1:10" x14ac:dyDescent="0.2">
      <c r="A8" s="72"/>
      <c r="B8" s="72"/>
      <c r="C8" s="72"/>
      <c r="D8" s="72"/>
      <c r="E8" s="72"/>
      <c r="F8" s="72"/>
      <c r="G8" s="72"/>
      <c r="H8" s="72"/>
      <c r="I8" s="72"/>
      <c r="J8" s="72"/>
    </row>
    <row r="9" spans="1:10" ht="15.75" x14ac:dyDescent="0.2">
      <c r="A9" s="138" t="s">
        <v>92</v>
      </c>
      <c r="B9" s="138"/>
      <c r="C9" s="138"/>
      <c r="D9" s="71"/>
      <c r="E9" s="71"/>
      <c r="F9" s="71"/>
      <c r="G9" s="71"/>
      <c r="H9" s="71"/>
      <c r="I9" s="71"/>
      <c r="J9" s="71"/>
    </row>
    <row r="10" spans="1:10" x14ac:dyDescent="0.2">
      <c r="A10" s="135" t="s">
        <v>144</v>
      </c>
      <c r="B10" s="135"/>
      <c r="C10" s="135"/>
      <c r="D10" s="135"/>
      <c r="E10" s="135"/>
      <c r="F10" s="135"/>
      <c r="G10" s="135"/>
      <c r="H10" s="135"/>
      <c r="I10" s="135"/>
      <c r="J10" s="135"/>
    </row>
    <row r="11" spans="1:10" ht="39.6" customHeight="1" x14ac:dyDescent="0.2">
      <c r="A11" s="135"/>
      <c r="B11" s="135"/>
      <c r="C11" s="135"/>
      <c r="D11" s="135"/>
      <c r="E11" s="135"/>
      <c r="F11" s="135"/>
      <c r="G11" s="135"/>
      <c r="H11" s="135"/>
      <c r="I11" s="135"/>
      <c r="J11" s="135"/>
    </row>
    <row r="12" spans="1:10" ht="27.75" customHeight="1" x14ac:dyDescent="0.2">
      <c r="A12" s="135"/>
      <c r="B12" s="135"/>
      <c r="C12" s="135"/>
      <c r="D12" s="135"/>
      <c r="E12" s="135"/>
      <c r="F12" s="135"/>
      <c r="G12" s="135"/>
      <c r="H12" s="135"/>
      <c r="I12" s="135"/>
      <c r="J12" s="135"/>
    </row>
    <row r="13" spans="1:10" ht="100.15" customHeight="1" x14ac:dyDescent="0.2">
      <c r="A13" s="135"/>
      <c r="B13" s="135"/>
      <c r="C13" s="135"/>
      <c r="D13" s="135"/>
      <c r="E13" s="135"/>
      <c r="F13" s="135"/>
      <c r="G13" s="135"/>
      <c r="H13" s="135"/>
      <c r="I13" s="135"/>
      <c r="J13" s="135"/>
    </row>
    <row r="14" spans="1:10" x14ac:dyDescent="0.2">
      <c r="A14" s="72"/>
      <c r="B14" s="72"/>
      <c r="C14" s="72"/>
      <c r="D14" s="72"/>
      <c r="E14" s="72"/>
      <c r="F14" s="72"/>
      <c r="G14" s="72"/>
      <c r="H14" s="72"/>
      <c r="I14" s="72"/>
      <c r="J14" s="72"/>
    </row>
    <row r="15" spans="1:10" ht="15.75" x14ac:dyDescent="0.2">
      <c r="A15" s="138" t="s">
        <v>88</v>
      </c>
      <c r="B15" s="138"/>
      <c r="C15" s="138"/>
    </row>
    <row r="16" spans="1:10" x14ac:dyDescent="0.2">
      <c r="A16" s="135" t="s">
        <v>145</v>
      </c>
      <c r="B16" s="136"/>
      <c r="C16" s="136"/>
      <c r="D16" s="136"/>
      <c r="E16" s="136"/>
      <c r="F16" s="136"/>
      <c r="G16" s="136"/>
      <c r="H16" s="136"/>
      <c r="I16" s="136"/>
      <c r="J16" s="136"/>
    </row>
    <row r="17" spans="1:12" x14ac:dyDescent="0.2">
      <c r="A17" s="136"/>
      <c r="B17" s="136"/>
      <c r="C17" s="136"/>
      <c r="D17" s="136"/>
      <c r="E17" s="136"/>
      <c r="F17" s="136"/>
      <c r="G17" s="136"/>
      <c r="H17" s="136"/>
      <c r="I17" s="136"/>
      <c r="J17" s="136"/>
    </row>
    <row r="18" spans="1:12" x14ac:dyDescent="0.2">
      <c r="A18" s="136"/>
      <c r="B18" s="136"/>
      <c r="C18" s="136"/>
      <c r="D18" s="136"/>
      <c r="E18" s="136"/>
      <c r="F18" s="136"/>
      <c r="G18" s="136"/>
      <c r="H18" s="136"/>
      <c r="I18" s="136"/>
      <c r="J18" s="136"/>
    </row>
    <row r="19" spans="1:12" ht="29.1" customHeight="1" x14ac:dyDescent="0.2">
      <c r="A19" s="136"/>
      <c r="B19" s="136"/>
      <c r="C19" s="136"/>
      <c r="D19" s="136"/>
      <c r="E19" s="136"/>
      <c r="F19" s="136"/>
      <c r="G19" s="136"/>
      <c r="H19" s="136"/>
      <c r="I19" s="136"/>
      <c r="J19" s="136"/>
      <c r="L19" s="60"/>
    </row>
    <row r="20" spans="1:12" x14ac:dyDescent="0.2">
      <c r="A20" s="72"/>
      <c r="B20" s="72"/>
      <c r="C20" s="72"/>
      <c r="D20" s="72"/>
      <c r="E20" s="72"/>
      <c r="F20" s="72"/>
      <c r="G20" s="72"/>
      <c r="H20" s="72"/>
      <c r="I20" s="72"/>
      <c r="J20" s="72"/>
    </row>
    <row r="21" spans="1:12" ht="15.75" x14ac:dyDescent="0.2">
      <c r="A21" s="138" t="s">
        <v>93</v>
      </c>
      <c r="B21" s="138"/>
      <c r="C21" s="138"/>
    </row>
    <row r="22" spans="1:12" ht="25.5" customHeight="1" x14ac:dyDescent="0.2">
      <c r="A22" s="137" t="s">
        <v>146</v>
      </c>
      <c r="B22" s="136"/>
      <c r="C22" s="136"/>
      <c r="D22" s="136"/>
      <c r="E22" s="136"/>
      <c r="F22" s="136"/>
      <c r="G22" s="136"/>
      <c r="H22" s="136"/>
      <c r="I22" s="136"/>
      <c r="J22" s="136"/>
    </row>
    <row r="23" spans="1:12" x14ac:dyDescent="0.2">
      <c r="A23" s="136"/>
      <c r="B23" s="136"/>
      <c r="C23" s="136"/>
      <c r="D23" s="136"/>
      <c r="E23" s="136"/>
      <c r="F23" s="136"/>
      <c r="G23" s="136"/>
      <c r="H23" s="136"/>
      <c r="I23" s="136"/>
      <c r="J23" s="136"/>
    </row>
    <row r="24" spans="1:12" ht="34.5" customHeight="1" x14ac:dyDescent="0.2">
      <c r="A24" s="136"/>
      <c r="B24" s="136"/>
      <c r="C24" s="136"/>
      <c r="D24" s="136"/>
      <c r="E24" s="136"/>
      <c r="F24" s="136"/>
      <c r="G24" s="136"/>
      <c r="H24" s="136"/>
      <c r="I24" s="136"/>
      <c r="J24" s="136"/>
    </row>
    <row r="25" spans="1:12" ht="27.75" customHeight="1" x14ac:dyDescent="0.2">
      <c r="A25" s="136"/>
      <c r="B25" s="136"/>
      <c r="C25" s="136"/>
      <c r="D25" s="136"/>
      <c r="E25" s="136"/>
      <c r="F25" s="136"/>
      <c r="G25" s="136"/>
      <c r="H25" s="136"/>
      <c r="I25" s="136"/>
      <c r="J25" s="136"/>
    </row>
    <row r="26" spans="1:12" x14ac:dyDescent="0.2">
      <c r="A26" s="1"/>
      <c r="B26" s="1"/>
      <c r="C26" s="1"/>
      <c r="D26" s="1"/>
      <c r="E26" s="1"/>
      <c r="F26" s="1"/>
      <c r="G26" s="1"/>
      <c r="H26" s="1"/>
      <c r="I26" s="1"/>
      <c r="J26" s="1"/>
    </row>
    <row r="27" spans="1:12" x14ac:dyDescent="0.2">
      <c r="A27" s="1"/>
      <c r="B27" s="1"/>
      <c r="C27" s="1"/>
      <c r="D27" s="1"/>
      <c r="E27" s="1"/>
      <c r="F27" s="1"/>
      <c r="G27" s="1"/>
      <c r="H27" s="1"/>
      <c r="I27" s="1"/>
      <c r="J27" s="1"/>
    </row>
  </sheetData>
  <sheetProtection algorithmName="SHA-512" hashValue="tT84NTBUZp9QfrlSHSO1EXm50imvzEjJ0gBRDfSwLkCZVOgPWG+TxoQsHxBV7Cbee+y0IDP1vUjaVmDlBeuk6Q==" saltValue="z4YpsVmmB8H5qp6yPf7aiw==" spinCount="100000" sheet="1" selectLockedCells="1"/>
  <mergeCells count="9">
    <mergeCell ref="A7:J7"/>
    <mergeCell ref="A16:J19"/>
    <mergeCell ref="A1:J4"/>
    <mergeCell ref="A10:J13"/>
    <mergeCell ref="A22:J25"/>
    <mergeCell ref="A15:C15"/>
    <mergeCell ref="A9:C9"/>
    <mergeCell ref="A6:C6"/>
    <mergeCell ref="A21:C21"/>
  </mergeCells>
  <pageMargins left="0.7" right="0.7" top="0.75" bottom="0.75" header="0.3" footer="0.3"/>
  <pageSetup orientation="portrait" r:id="rId1"/>
  <headerFooter>
    <oddHeader>&amp;C&amp;"Arial,Bold"&amp;14STFD Budget Proposal Instructions</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425563"/>
    <pageSetUpPr fitToPage="1"/>
  </sheetPr>
  <dimension ref="A1:K50"/>
  <sheetViews>
    <sheetView topLeftCell="A14" zoomScaleNormal="100" workbookViewId="0">
      <selection activeCell="C12" sqref="C12"/>
    </sheetView>
  </sheetViews>
  <sheetFormatPr defaultRowHeight="12.75" x14ac:dyDescent="0.2"/>
  <cols>
    <col min="1" max="1" width="39.28515625" customWidth="1"/>
    <col min="2" max="2" width="54.7109375" bestFit="1" customWidth="1"/>
    <col min="3" max="3" width="30.28515625" bestFit="1" customWidth="1"/>
  </cols>
  <sheetData>
    <row r="1" spans="1:3" ht="11.25" hidden="1" customHeight="1" thickBot="1" x14ac:dyDescent="0.25">
      <c r="A1" s="60" t="s">
        <v>149</v>
      </c>
    </row>
    <row r="2" spans="1:3" x14ac:dyDescent="0.2">
      <c r="A2" s="53"/>
      <c r="B2" s="54"/>
      <c r="C2" s="57"/>
    </row>
    <row r="3" spans="1:3" x14ac:dyDescent="0.2">
      <c r="A3" s="21" t="s">
        <v>100</v>
      </c>
      <c r="B3" s="95" t="s">
        <v>10</v>
      </c>
      <c r="C3" s="120" t="s">
        <v>11</v>
      </c>
    </row>
    <row r="4" spans="1:3" ht="7.15" customHeight="1" x14ac:dyDescent="0.2">
      <c r="A4" s="13"/>
      <c r="B4" s="2"/>
      <c r="C4" s="45"/>
    </row>
    <row r="5" spans="1:3" x14ac:dyDescent="0.2">
      <c r="A5" s="130"/>
      <c r="B5" s="128"/>
      <c r="C5" s="129"/>
    </row>
    <row r="6" spans="1:3" x14ac:dyDescent="0.2">
      <c r="A6" s="21" t="s">
        <v>9</v>
      </c>
      <c r="B6" s="95" t="s">
        <v>46</v>
      </c>
      <c r="C6" s="120" t="s">
        <v>47</v>
      </c>
    </row>
    <row r="7" spans="1:3" ht="7.15" customHeight="1" x14ac:dyDescent="0.2">
      <c r="A7" s="43"/>
      <c r="B7" s="19"/>
      <c r="C7" s="44"/>
    </row>
    <row r="8" spans="1:3" x14ac:dyDescent="0.2">
      <c r="A8" s="124" t="str">
        <f>IF(B5="","",TEXT((MONTH(B5)*29),"mmmm"))</f>
        <v/>
      </c>
      <c r="B8" s="20" t="str">
        <f>IF(B5="","",VLOOKUP(MONTH(B5),'Auto Data'!A2:B14,2,FALSE))</f>
        <v/>
      </c>
      <c r="C8" s="125" t="str">
        <f>IF(AND(B5&lt;&gt;"",C5&lt;&gt;""),_xlfn.DAYS(C5,B5)+1,"")</f>
        <v/>
      </c>
    </row>
    <row r="9" spans="1:3" ht="13.5" thickBot="1" x14ac:dyDescent="0.25">
      <c r="A9" s="121" t="s">
        <v>35</v>
      </c>
      <c r="B9" s="122" t="s">
        <v>34</v>
      </c>
      <c r="C9" s="123" t="s">
        <v>49</v>
      </c>
    </row>
    <row r="10" spans="1:3" ht="13.5" thickBot="1" x14ac:dyDescent="0.25">
      <c r="A10" s="19"/>
      <c r="B10" s="19"/>
      <c r="C10" s="19"/>
    </row>
    <row r="11" spans="1:3" x14ac:dyDescent="0.2">
      <c r="A11" s="141" t="s">
        <v>23</v>
      </c>
      <c r="B11" s="142"/>
      <c r="C11" s="143"/>
    </row>
    <row r="12" spans="1:3" ht="25.5" customHeight="1" x14ac:dyDescent="0.2">
      <c r="A12" s="144" t="s">
        <v>98</v>
      </c>
      <c r="B12" s="145"/>
      <c r="C12" s="94"/>
    </row>
    <row r="13" spans="1:3" x14ac:dyDescent="0.2">
      <c r="A13" s="22" t="s">
        <v>48</v>
      </c>
      <c r="B13" s="91" t="s">
        <v>0</v>
      </c>
      <c r="C13" s="23" t="s">
        <v>1</v>
      </c>
    </row>
    <row r="14" spans="1:3" ht="51" x14ac:dyDescent="0.2">
      <c r="A14" s="96" t="s">
        <v>102</v>
      </c>
      <c r="B14" s="97" t="s">
        <v>103</v>
      </c>
      <c r="C14" s="119"/>
    </row>
    <row r="15" spans="1:3" x14ac:dyDescent="0.2">
      <c r="A15" s="58" t="s">
        <v>63</v>
      </c>
      <c r="B15" s="59" t="s">
        <v>66</v>
      </c>
      <c r="C15" s="65" t="str">
        <f>IF(C8="","",IF(C14="Paying Meals Out of Pocket",0,IF(C14="All Meals Included in Provider Price",0,IF(C14="Exception",0,(C8*C12)*'Auto Data'!L3))))</f>
        <v/>
      </c>
    </row>
    <row r="16" spans="1:3" x14ac:dyDescent="0.2">
      <c r="A16" s="58" t="s">
        <v>2</v>
      </c>
      <c r="B16" s="59"/>
      <c r="C16" s="51"/>
    </row>
    <row r="17" spans="1:3" x14ac:dyDescent="0.2">
      <c r="A17" s="58" t="s">
        <v>14</v>
      </c>
      <c r="B17" s="24"/>
      <c r="C17" s="51"/>
    </row>
    <row r="18" spans="1:3" x14ac:dyDescent="0.2">
      <c r="A18" s="58" t="s">
        <v>139</v>
      </c>
      <c r="B18" s="59" t="s">
        <v>132</v>
      </c>
      <c r="C18" s="51"/>
    </row>
    <row r="19" spans="1:3" x14ac:dyDescent="0.2">
      <c r="A19" s="58" t="s">
        <v>136</v>
      </c>
      <c r="B19" s="59" t="s">
        <v>140</v>
      </c>
      <c r="C19" s="51"/>
    </row>
    <row r="20" spans="1:3" x14ac:dyDescent="0.2">
      <c r="A20" s="58" t="s">
        <v>64</v>
      </c>
      <c r="B20" s="25"/>
      <c r="C20" s="52"/>
    </row>
    <row r="21" spans="1:3" x14ac:dyDescent="0.2">
      <c r="A21" s="6" t="s">
        <v>51</v>
      </c>
      <c r="B21" s="25"/>
      <c r="C21" s="88">
        <f>IF(B5="",0,(C8*'Auto Data'!L8)*C12)</f>
        <v>0</v>
      </c>
    </row>
    <row r="22" spans="1:3" ht="12.75" customHeight="1" thickBot="1" x14ac:dyDescent="0.25">
      <c r="A22" s="6" t="s">
        <v>31</v>
      </c>
      <c r="B22" s="25"/>
      <c r="C22" s="52"/>
    </row>
    <row r="23" spans="1:3" ht="13.5" thickBot="1" x14ac:dyDescent="0.25">
      <c r="A23" s="26" t="s">
        <v>3</v>
      </c>
      <c r="B23" s="27"/>
      <c r="C23" s="28">
        <f>SUM(C15:C22)</f>
        <v>0</v>
      </c>
    </row>
    <row r="24" spans="1:3" ht="13.5" thickBot="1" x14ac:dyDescent="0.25">
      <c r="A24" s="2"/>
      <c r="B24" s="2"/>
      <c r="C24" s="29"/>
    </row>
    <row r="25" spans="1:3" x14ac:dyDescent="0.2">
      <c r="A25" s="141" t="s">
        <v>4</v>
      </c>
      <c r="B25" s="142"/>
      <c r="C25" s="143"/>
    </row>
    <row r="26" spans="1:3" x14ac:dyDescent="0.2">
      <c r="A26" s="21" t="s">
        <v>48</v>
      </c>
      <c r="B26" s="22" t="s">
        <v>0</v>
      </c>
      <c r="C26" s="30" t="s">
        <v>1</v>
      </c>
    </row>
    <row r="27" spans="1:3" x14ac:dyDescent="0.2">
      <c r="A27" s="58" t="s">
        <v>5</v>
      </c>
      <c r="B27" s="59" t="s">
        <v>73</v>
      </c>
      <c r="C27" s="61"/>
    </row>
    <row r="28" spans="1:3" x14ac:dyDescent="0.2">
      <c r="A28" s="58" t="s">
        <v>138</v>
      </c>
      <c r="B28" s="24" t="s">
        <v>50</v>
      </c>
      <c r="C28" s="61"/>
    </row>
    <row r="29" spans="1:3" ht="13.5" thickBot="1" x14ac:dyDescent="0.25">
      <c r="A29" s="58" t="s">
        <v>74</v>
      </c>
      <c r="B29" s="59" t="s">
        <v>133</v>
      </c>
      <c r="C29" s="61"/>
    </row>
    <row r="30" spans="1:3" ht="13.5" thickBot="1" x14ac:dyDescent="0.25">
      <c r="A30" s="7" t="s">
        <v>3</v>
      </c>
      <c r="B30" s="31"/>
      <c r="C30" s="5">
        <f>SUM(C27:C29)</f>
        <v>0</v>
      </c>
    </row>
    <row r="31" spans="1:3" ht="13.5" thickBot="1" x14ac:dyDescent="0.25">
      <c r="A31" s="37"/>
      <c r="B31" s="38"/>
      <c r="C31" s="48"/>
    </row>
    <row r="32" spans="1:3" ht="13.5" thickBot="1" x14ac:dyDescent="0.25">
      <c r="A32" s="7" t="s">
        <v>141</v>
      </c>
      <c r="B32" s="31"/>
      <c r="C32" s="5">
        <f>C23+C30</f>
        <v>0</v>
      </c>
    </row>
    <row r="33" spans="1:3" x14ac:dyDescent="0.2">
      <c r="A33" s="58" t="s">
        <v>75</v>
      </c>
      <c r="B33" s="24"/>
      <c r="C33" s="92"/>
    </row>
    <row r="34" spans="1:3" ht="13.5" thickBot="1" x14ac:dyDescent="0.25">
      <c r="A34" s="58" t="s">
        <v>76</v>
      </c>
      <c r="B34" s="24"/>
      <c r="C34" s="93"/>
    </row>
    <row r="35" spans="1:3" ht="13.5" thickBot="1" x14ac:dyDescent="0.25">
      <c r="A35" s="26" t="s">
        <v>26</v>
      </c>
      <c r="B35" s="27"/>
      <c r="C35" s="5">
        <f>C32-(C33+C34)</f>
        <v>0</v>
      </c>
    </row>
    <row r="36" spans="1:3" x14ac:dyDescent="0.2">
      <c r="A36" s="2"/>
      <c r="B36" s="32"/>
      <c r="C36" s="29"/>
    </row>
    <row r="37" spans="1:3" x14ac:dyDescent="0.2">
      <c r="A37" s="146" t="s">
        <v>22</v>
      </c>
      <c r="B37" s="147"/>
      <c r="C37" s="148"/>
    </row>
    <row r="38" spans="1:3" x14ac:dyDescent="0.2">
      <c r="A38" s="22" t="s">
        <v>7</v>
      </c>
      <c r="B38" s="22" t="s">
        <v>0</v>
      </c>
      <c r="C38" s="33" t="s">
        <v>1</v>
      </c>
    </row>
    <row r="39" spans="1:3" x14ac:dyDescent="0.2">
      <c r="A39" s="34" t="s">
        <v>2</v>
      </c>
      <c r="B39" s="24"/>
      <c r="C39" s="50"/>
    </row>
    <row r="40" spans="1:3" x14ac:dyDescent="0.2">
      <c r="A40" s="62" t="s">
        <v>14</v>
      </c>
      <c r="B40" s="59" t="s">
        <v>130</v>
      </c>
      <c r="C40" s="50"/>
    </row>
    <row r="41" spans="1:3" x14ac:dyDescent="0.2">
      <c r="A41" s="34" t="s">
        <v>33</v>
      </c>
      <c r="B41" s="98"/>
      <c r="C41" s="70" t="str">
        <f>IF(C8="","",IF('1 Program Expenses'!B41="All Meals Included in Program",'Auto Data'!L4*C8,IF('1 Program Expenses'!B41="75% of Meals Included in Program",(C8*0.75)*'Auto Data'!L4,IF('1 Program Expenses'!B41="50% of Meals Included in Program",(C8*0.5)*'Auto Data'!L4,IF('1 Program Expenses'!B41="25% of Meals Included in Program",(C8*0.33)*'Auto Data'!L4,IF('1 Program Expenses'!B41="Hotel Breakfast Included in Program",0,IF('1 Program Expenses'!B41="All Meals Included in CP Price",0,0)))))))</f>
        <v/>
      </c>
    </row>
    <row r="42" spans="1:3" x14ac:dyDescent="0.2">
      <c r="A42" s="58" t="s">
        <v>137</v>
      </c>
      <c r="B42" s="59" t="s">
        <v>132</v>
      </c>
      <c r="C42" s="50"/>
    </row>
    <row r="43" spans="1:3" x14ac:dyDescent="0.2">
      <c r="A43" s="96" t="s">
        <v>101</v>
      </c>
      <c r="B43" s="59"/>
      <c r="C43" s="50"/>
    </row>
    <row r="44" spans="1:3" x14ac:dyDescent="0.2">
      <c r="A44" s="34" t="s">
        <v>32</v>
      </c>
      <c r="B44" s="59" t="s">
        <v>134</v>
      </c>
      <c r="C44" s="50"/>
    </row>
    <row r="45" spans="1:3" x14ac:dyDescent="0.2">
      <c r="A45" s="34" t="s">
        <v>6</v>
      </c>
      <c r="B45" s="24"/>
      <c r="C45" s="50"/>
    </row>
    <row r="46" spans="1:3" x14ac:dyDescent="0.2">
      <c r="A46" s="62" t="s">
        <v>120</v>
      </c>
      <c r="B46" s="24"/>
      <c r="C46" s="50"/>
    </row>
    <row r="47" spans="1:3" ht="13.5" thickBot="1" x14ac:dyDescent="0.25">
      <c r="A47" s="62" t="s">
        <v>135</v>
      </c>
      <c r="B47" s="98"/>
      <c r="C47" s="50"/>
    </row>
    <row r="48" spans="1:3" ht="13.5" thickBot="1" x14ac:dyDescent="0.25">
      <c r="A48" s="35" t="s">
        <v>27</v>
      </c>
      <c r="B48" s="36"/>
      <c r="C48" s="5">
        <f>SUM(C39:C47)</f>
        <v>0</v>
      </c>
    </row>
    <row r="49" spans="1:11" x14ac:dyDescent="0.2">
      <c r="A49" s="140"/>
      <c r="B49" s="140"/>
      <c r="C49" s="140"/>
    </row>
    <row r="50" spans="1:11" x14ac:dyDescent="0.2">
      <c r="A50" s="139"/>
      <c r="B50" s="139"/>
      <c r="C50" s="139"/>
      <c r="D50" s="2"/>
      <c r="E50" s="2"/>
      <c r="F50" s="2"/>
      <c r="G50" s="2"/>
      <c r="H50" s="2"/>
      <c r="I50" s="2"/>
      <c r="J50" s="2"/>
      <c r="K50" s="2"/>
    </row>
  </sheetData>
  <sheetProtection algorithmName="SHA-512" hashValue="9LIP8IBF7dA24Wj69n2hypkD3kY26f2W3ARxRqsaqxfdn82hIZNBS3yPaCQKWMSxpG3AuqMX2eafwaiKfbZRXg==" saltValue="POe4LMnGEBnHW9aGpI0WqQ==" spinCount="100000" sheet="1" formatRows="0" selectLockedCells="1"/>
  <mergeCells count="6">
    <mergeCell ref="A50:C50"/>
    <mergeCell ref="A49:C49"/>
    <mergeCell ref="A11:C11"/>
    <mergeCell ref="A25:C25"/>
    <mergeCell ref="A12:B12"/>
    <mergeCell ref="A37:C37"/>
  </mergeCells>
  <phoneticPr fontId="3" type="noConversion"/>
  <conditionalFormatting sqref="A2:C2 C27:C29 C42:C47">
    <cfRule type="containsBlanks" dxfId="15" priority="3">
      <formula>LEN(TRIM(A2))=0</formula>
    </cfRule>
  </conditionalFormatting>
  <conditionalFormatting sqref="A5:C5">
    <cfRule type="containsBlanks" dxfId="14" priority="1">
      <formula>LEN(TRIM(A5))=0</formula>
    </cfRule>
  </conditionalFormatting>
  <conditionalFormatting sqref="C12 C16:C20 C22 C33:C34 C39:C40 B41">
    <cfRule type="containsBlanks" dxfId="13" priority="14">
      <formula>LEN(TRIM(B12))=0</formula>
    </cfRule>
  </conditionalFormatting>
  <conditionalFormatting sqref="C14">
    <cfRule type="containsBlanks" dxfId="12" priority="15">
      <formula>LEN(TRIM(C14))=0</formula>
    </cfRule>
  </conditionalFormatting>
  <dataValidations count="6">
    <dataValidation type="date" showInputMessage="1" showErrorMessage="1" promptTitle="Program Return Date" prompt="MM/DD/YYYY" sqref="C5" xr:uid="{00000000-0002-0000-0100-000000000000}">
      <formula1>1</formula1>
      <formula2>401769</formula2>
    </dataValidation>
    <dataValidation type="date" showInputMessage="1" showErrorMessage="1" promptTitle="Program Departure Date" prompt="MM/DD/YYYY" sqref="B5" xr:uid="{00000000-0002-0000-0100-000001000000}">
      <formula1>1</formula1>
      <formula2>401769</formula2>
    </dataValidation>
    <dataValidation type="custom" allowBlank="1" showInputMessage="1" showErrorMessage="1" errorTitle="Invalid Input" error="Please enter a valid e-mail address." prompt="Please enter your university e-mail address." sqref="C2" xr:uid="{7F6E1EF3-3775-4726-9BFA-346A39FAB217}">
      <formula1>ISNUMBER(FIND("@",C2))</formula1>
    </dataValidation>
    <dataValidation type="list" showInputMessage="1" showErrorMessage="1" sqref="B41" xr:uid="{00000000-0002-0000-0100-000003000000}">
      <formula1>Meals_for_Students</formula1>
    </dataValidation>
    <dataValidation type="list" showInputMessage="1" showErrorMessage="1" sqref="C14" xr:uid="{00000000-0002-0000-0100-000006000000}">
      <formula1>Meals_for_Faculty</formula1>
    </dataValidation>
    <dataValidation type="whole" operator="greaterThanOrEqual" allowBlank="1" showInputMessage="1" showErrorMessage="1" sqref="C12" xr:uid="{6769DFAC-87E5-48C0-803E-91AE7772414D}">
      <formula1>0</formula1>
    </dataValidation>
  </dataValidations>
  <pageMargins left="0.25" right="0.25" top="0.75" bottom="0.75" header="0.3" footer="0.3"/>
  <pageSetup scale="83" orientation="portrait" horizontalDpi="200" verticalDpi="200" r:id="rId1"/>
  <headerFooter>
    <oddHeader>&amp;C&amp;"Arial,Bold"&amp;12STFD Program Budget Worksheet: Program Expenses</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Please use the drop-down list to select your college." xr:uid="{00000000-0002-0000-0100-000005000000}">
          <x14:formula1>
            <xm:f>'Auto Data'!$D$2:$D$9</xm:f>
          </x14:formula1>
          <xm:sqref>A2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6BA4B8"/>
    <pageSetUpPr fitToPage="1"/>
  </sheetPr>
  <dimension ref="A1:K60"/>
  <sheetViews>
    <sheetView tabSelected="1" topLeftCell="A16" zoomScaleNormal="100" workbookViewId="0">
      <selection activeCell="G21" sqref="G21:H21"/>
    </sheetView>
  </sheetViews>
  <sheetFormatPr defaultRowHeight="12.75" x14ac:dyDescent="0.2"/>
  <cols>
    <col min="1" max="1" width="10.5703125" customWidth="1"/>
    <col min="2" max="2" width="11.5703125" customWidth="1"/>
    <col min="6" max="6" width="11.42578125" customWidth="1"/>
    <col min="9" max="9" width="15.28515625" customWidth="1"/>
    <col min="10" max="10" width="6.7109375" customWidth="1"/>
  </cols>
  <sheetData>
    <row r="1" spans="1:10" ht="10.15" customHeight="1" thickBot="1" x14ac:dyDescent="0.25"/>
    <row r="2" spans="1:10" x14ac:dyDescent="0.2">
      <c r="A2" s="151" t="str">
        <f>IF('1 Program Expenses'!A2="","",'1 Program Expenses'!A2)</f>
        <v/>
      </c>
      <c r="B2" s="152"/>
      <c r="C2" s="152"/>
      <c r="D2" s="152" t="str">
        <f>IF('1 Program Expenses'!B2="","",'1 Program Expenses'!B2)</f>
        <v/>
      </c>
      <c r="E2" s="152"/>
      <c r="F2" s="152"/>
      <c r="G2" s="152" t="str">
        <f>IF('1 Program Expenses'!C2="","",'1 Program Expenses'!C2)</f>
        <v/>
      </c>
      <c r="H2" s="152"/>
      <c r="I2" s="186"/>
      <c r="J2" s="9"/>
    </row>
    <row r="3" spans="1:10" ht="13.5" thickBot="1" x14ac:dyDescent="0.25">
      <c r="A3" s="160" t="str">
        <f>'1 Program Expenses'!A3</f>
        <v>College/School</v>
      </c>
      <c r="B3" s="153"/>
      <c r="C3" s="153"/>
      <c r="D3" s="153" t="str">
        <f>'1 Program Expenses'!B3</f>
        <v>Program Director</v>
      </c>
      <c r="E3" s="153"/>
      <c r="F3" s="153"/>
      <c r="G3" s="153" t="str">
        <f>'1 Program Expenses'!C3</f>
        <v>Email</v>
      </c>
      <c r="H3" s="153"/>
      <c r="I3" s="154"/>
      <c r="J3" s="2"/>
    </row>
    <row r="4" spans="1:10" ht="8.1" customHeight="1" thickBot="1" x14ac:dyDescent="0.25">
      <c r="A4" s="187"/>
      <c r="B4" s="188"/>
      <c r="C4" s="188"/>
      <c r="D4" s="157"/>
      <c r="E4" s="157"/>
      <c r="F4" s="157"/>
      <c r="G4" s="188"/>
      <c r="H4" s="188"/>
      <c r="I4" s="189"/>
      <c r="J4" s="2"/>
    </row>
    <row r="5" spans="1:10" x14ac:dyDescent="0.2">
      <c r="A5" s="151" t="str">
        <f>IF('1 Program Expenses'!A5="","",'1 Program Expenses'!A5)</f>
        <v/>
      </c>
      <c r="B5" s="152"/>
      <c r="C5" s="152"/>
      <c r="D5" s="155" t="str">
        <f>IF('1 Program Expenses'!B5="","",'1 Program Expenses'!B5)</f>
        <v/>
      </c>
      <c r="E5" s="155"/>
      <c r="F5" s="155"/>
      <c r="G5" s="155" t="str">
        <f>IF('1 Program Expenses'!C5="","",'1 Program Expenses'!C5)</f>
        <v/>
      </c>
      <c r="H5" s="155"/>
      <c r="I5" s="156"/>
      <c r="J5" s="2"/>
    </row>
    <row r="6" spans="1:10" ht="13.5" thickBot="1" x14ac:dyDescent="0.25">
      <c r="A6" s="160" t="str">
        <f>'1 Program Expenses'!A6</f>
        <v>Program Title</v>
      </c>
      <c r="B6" s="153"/>
      <c r="C6" s="153"/>
      <c r="D6" s="153" t="str">
        <f>'1 Program Expenses'!B6</f>
        <v>Travel Start Date</v>
      </c>
      <c r="E6" s="153"/>
      <c r="F6" s="153"/>
      <c r="G6" s="153" t="str">
        <f>'1 Program Expenses'!C6</f>
        <v>Travel End Date</v>
      </c>
      <c r="H6" s="153"/>
      <c r="I6" s="154"/>
      <c r="J6" s="2"/>
    </row>
    <row r="7" spans="1:10" ht="7.5" customHeight="1" thickBot="1" x14ac:dyDescent="0.25">
      <c r="A7" s="184"/>
      <c r="B7" s="185"/>
      <c r="C7" s="185"/>
      <c r="D7" s="158"/>
      <c r="E7" s="158"/>
      <c r="F7" s="158"/>
      <c r="G7" s="158"/>
      <c r="H7" s="158"/>
      <c r="I7" s="159"/>
      <c r="J7" s="2"/>
    </row>
    <row r="8" spans="1:10" x14ac:dyDescent="0.2">
      <c r="A8" s="180" t="str">
        <f>IF('1 Program Expenses'!A8="Select one","",'1 Program Expenses'!A8)</f>
        <v/>
      </c>
      <c r="B8" s="181"/>
      <c r="C8" s="181"/>
      <c r="D8" s="152" t="str">
        <f>IF('1 Program Expenses'!B8="Term","",'1 Program Expenses'!B8)</f>
        <v/>
      </c>
      <c r="E8" s="152"/>
      <c r="F8" s="152"/>
      <c r="G8" s="182" t="str">
        <f>'1 Program Expenses'!C8</f>
        <v/>
      </c>
      <c r="H8" s="182"/>
      <c r="I8" s="183"/>
      <c r="J8" s="2"/>
    </row>
    <row r="9" spans="1:10" ht="13.5" thickBot="1" x14ac:dyDescent="0.25">
      <c r="A9" s="160" t="str">
        <f>'1 Program Expenses'!A9</f>
        <v>Month of Departure</v>
      </c>
      <c r="B9" s="153"/>
      <c r="C9" s="153"/>
      <c r="D9" s="153" t="str">
        <f>'1 Program Expenses'!B9</f>
        <v>Program Term</v>
      </c>
      <c r="E9" s="153"/>
      <c r="F9" s="153"/>
      <c r="G9" s="153" t="str">
        <f>'1 Program Expenses'!C9</f>
        <v>Length of Program (in days)</v>
      </c>
      <c r="H9" s="153"/>
      <c r="I9" s="154"/>
      <c r="J9" s="2"/>
    </row>
    <row r="10" spans="1:10" ht="13.5" thickBot="1" x14ac:dyDescent="0.25">
      <c r="A10" s="10"/>
      <c r="B10" s="10"/>
      <c r="C10" s="10"/>
      <c r="D10" s="10"/>
      <c r="E10" s="10"/>
      <c r="F10" s="10"/>
      <c r="G10" s="10"/>
      <c r="H10" s="10"/>
      <c r="I10" s="10"/>
      <c r="J10" s="2"/>
    </row>
    <row r="11" spans="1:10" ht="12.75" customHeight="1" x14ac:dyDescent="0.2">
      <c r="A11" s="167" t="s">
        <v>147</v>
      </c>
      <c r="B11" s="168"/>
      <c r="C11" s="168"/>
      <c r="D11" s="168"/>
      <c r="E11" s="168"/>
      <c r="F11" s="168"/>
      <c r="G11" s="168"/>
      <c r="H11" s="168"/>
      <c r="I11" s="169"/>
      <c r="J11" s="2"/>
    </row>
    <row r="12" spans="1:10" x14ac:dyDescent="0.2">
      <c r="A12" s="170"/>
      <c r="B12" s="171"/>
      <c r="C12" s="171"/>
      <c r="D12" s="171"/>
      <c r="E12" s="171"/>
      <c r="F12" s="171"/>
      <c r="G12" s="171"/>
      <c r="H12" s="171"/>
      <c r="I12" s="172"/>
      <c r="J12" s="2"/>
    </row>
    <row r="13" spans="1:10" x14ac:dyDescent="0.2">
      <c r="A13" s="170"/>
      <c r="B13" s="171"/>
      <c r="C13" s="171"/>
      <c r="D13" s="171"/>
      <c r="E13" s="171"/>
      <c r="F13" s="171"/>
      <c r="G13" s="171"/>
      <c r="H13" s="171"/>
      <c r="I13" s="172"/>
      <c r="J13" s="2"/>
    </row>
    <row r="14" spans="1:10" x14ac:dyDescent="0.2">
      <c r="A14" s="170"/>
      <c r="B14" s="171"/>
      <c r="C14" s="171"/>
      <c r="D14" s="171"/>
      <c r="E14" s="171"/>
      <c r="F14" s="171"/>
      <c r="G14" s="171"/>
      <c r="H14" s="171"/>
      <c r="I14" s="172"/>
      <c r="J14" s="2"/>
    </row>
    <row r="15" spans="1:10" x14ac:dyDescent="0.2">
      <c r="A15" s="170"/>
      <c r="B15" s="171"/>
      <c r="C15" s="171"/>
      <c r="D15" s="171"/>
      <c r="E15" s="171"/>
      <c r="F15" s="171"/>
      <c r="G15" s="171"/>
      <c r="H15" s="171"/>
      <c r="I15" s="172"/>
      <c r="J15" s="2"/>
    </row>
    <row r="16" spans="1:10" ht="19.5" customHeight="1" thickBot="1" x14ac:dyDescent="0.25">
      <c r="A16" s="173"/>
      <c r="B16" s="174"/>
      <c r="C16" s="174"/>
      <c r="D16" s="174"/>
      <c r="E16" s="174"/>
      <c r="F16" s="174"/>
      <c r="G16" s="174"/>
      <c r="H16" s="174"/>
      <c r="I16" s="175"/>
      <c r="J16" s="2"/>
    </row>
    <row r="17" spans="1:10" x14ac:dyDescent="0.2">
      <c r="A17" s="10"/>
      <c r="B17" s="10"/>
      <c r="C17" s="10"/>
      <c r="D17" s="10"/>
      <c r="E17" s="10"/>
      <c r="F17" s="10"/>
      <c r="G17" s="10"/>
      <c r="H17" s="10"/>
      <c r="I17" s="10"/>
      <c r="J17" s="2"/>
    </row>
    <row r="18" spans="1:10" ht="15.75" x14ac:dyDescent="0.25">
      <c r="A18" s="177" t="s">
        <v>129</v>
      </c>
      <c r="B18" s="177"/>
      <c r="C18" s="177"/>
      <c r="D18" s="177"/>
      <c r="E18" s="177"/>
      <c r="F18" s="177"/>
      <c r="G18" s="177"/>
      <c r="H18" s="177"/>
      <c r="I18" s="177"/>
      <c r="J18" s="2"/>
    </row>
    <row r="19" spans="1:10" x14ac:dyDescent="0.2">
      <c r="A19" s="178" t="s">
        <v>79</v>
      </c>
      <c r="B19" s="163"/>
      <c r="C19" s="163"/>
      <c r="D19" s="163"/>
      <c r="E19" s="163"/>
      <c r="F19" s="163"/>
      <c r="G19" s="163"/>
      <c r="H19" s="164"/>
      <c r="I19" s="87"/>
      <c r="J19" s="60"/>
    </row>
    <row r="20" spans="1:10" x14ac:dyDescent="0.2">
      <c r="A20" s="165" t="s">
        <v>80</v>
      </c>
      <c r="B20" s="149"/>
      <c r="C20" s="149"/>
      <c r="D20" s="149"/>
      <c r="E20" s="149"/>
      <c r="F20" s="149"/>
      <c r="G20" s="149"/>
      <c r="H20" s="150"/>
      <c r="I20" s="78" t="str">
        <f>IF($I$19="","",I19*'Auto Data'!L18)</f>
        <v/>
      </c>
      <c r="J20" s="60"/>
    </row>
    <row r="21" spans="1:10" ht="12.4" customHeight="1" x14ac:dyDescent="0.2">
      <c r="A21" s="165" t="s">
        <v>126</v>
      </c>
      <c r="B21" s="149"/>
      <c r="C21" s="149"/>
      <c r="D21" s="179" t="s">
        <v>39</v>
      </c>
      <c r="E21" s="179"/>
      <c r="F21" s="106" t="s">
        <v>125</v>
      </c>
      <c r="G21" s="166"/>
      <c r="H21" s="166"/>
      <c r="I21" s="79"/>
      <c r="J21" s="60"/>
    </row>
    <row r="22" spans="1:10" x14ac:dyDescent="0.2">
      <c r="A22" s="80"/>
      <c r="B22" s="81"/>
      <c r="C22" s="81"/>
      <c r="D22" s="82"/>
      <c r="E22" s="162" t="s">
        <v>81</v>
      </c>
      <c r="F22" s="162"/>
      <c r="G22" s="163"/>
      <c r="H22" s="164"/>
      <c r="I22" s="99" t="str">
        <f>IF(G21="","",I20*G21)</f>
        <v/>
      </c>
      <c r="J22" s="60"/>
    </row>
    <row r="23" spans="1:10" x14ac:dyDescent="0.2">
      <c r="A23" s="165" t="s">
        <v>128</v>
      </c>
      <c r="B23" s="149"/>
      <c r="C23" s="149"/>
      <c r="D23" s="149"/>
      <c r="E23" s="149"/>
      <c r="F23" s="149"/>
      <c r="G23" s="149"/>
      <c r="H23" s="150"/>
      <c r="I23" s="79" t="str">
        <f>IF(I22="","",I22*'Auto Data'!L19)</f>
        <v/>
      </c>
      <c r="J23" s="60"/>
    </row>
    <row r="24" spans="1:10" x14ac:dyDescent="0.2">
      <c r="A24" s="80"/>
      <c r="B24" s="81"/>
      <c r="C24" s="81"/>
      <c r="D24" s="149" t="s">
        <v>89</v>
      </c>
      <c r="E24" s="149"/>
      <c r="F24" s="149"/>
      <c r="G24" s="149"/>
      <c r="H24" s="150"/>
      <c r="I24" s="79" t="str">
        <f>IF(G21="","",SUM(I22:I23))</f>
        <v/>
      </c>
      <c r="J24" s="60"/>
    </row>
    <row r="25" spans="1:10" ht="13.5" thickBot="1" x14ac:dyDescent="0.25">
      <c r="A25" s="80"/>
      <c r="B25" s="81"/>
      <c r="C25" s="81"/>
      <c r="D25" s="81"/>
      <c r="E25" s="83"/>
      <c r="F25" s="83"/>
      <c r="G25" s="149" t="s">
        <v>127</v>
      </c>
      <c r="H25" s="150"/>
      <c r="I25" s="107" t="str">
        <f>IF(G21="","",IF(D21="Undergraduate",'Auto Data'!I3,IF(D21="Graduate",'Auto Data'!I4,0))*G21)</f>
        <v/>
      </c>
      <c r="J25" s="60"/>
    </row>
    <row r="26" spans="1:10" ht="13.5" thickBot="1" x14ac:dyDescent="0.25">
      <c r="A26" s="176" t="s">
        <v>90</v>
      </c>
      <c r="B26" s="176"/>
      <c r="C26" s="176"/>
      <c r="D26" s="176"/>
      <c r="E26" s="176"/>
      <c r="F26" s="176"/>
      <c r="G26" s="176"/>
      <c r="H26" s="176"/>
      <c r="I26" s="127" t="str">
        <f>IF(I23="","",ROUNDUP((I24/I25),0))</f>
        <v/>
      </c>
      <c r="J26" s="60"/>
    </row>
    <row r="27" spans="1:10" ht="13.5" thickBot="1" x14ac:dyDescent="0.25">
      <c r="A27" s="176" t="str">
        <f>_xlfn.CONCAT("Compensation per student, capped at $",I22)</f>
        <v>Compensation per student, capped at $</v>
      </c>
      <c r="B27" s="176"/>
      <c r="C27" s="176"/>
      <c r="D27" s="176"/>
      <c r="E27" s="176"/>
      <c r="F27" s="176"/>
      <c r="G27" s="176"/>
      <c r="H27" s="176"/>
      <c r="I27" s="126" t="str">
        <f>IF(I24="","",(1/(I24/I25))*I22)</f>
        <v/>
      </c>
      <c r="J27" s="60"/>
    </row>
    <row r="28" spans="1:10" x14ac:dyDescent="0.2">
      <c r="A28" s="85"/>
      <c r="B28" s="85"/>
      <c r="C28" s="85"/>
      <c r="D28" s="85"/>
      <c r="E28" s="85"/>
      <c r="F28" s="85"/>
      <c r="G28" s="85"/>
      <c r="H28" s="85"/>
      <c r="I28" s="86"/>
      <c r="J28" s="60"/>
    </row>
    <row r="29" spans="1:10" x14ac:dyDescent="0.2">
      <c r="A29" s="161" t="s">
        <v>99</v>
      </c>
      <c r="B29" s="161"/>
      <c r="C29" s="161"/>
      <c r="D29" s="161"/>
      <c r="E29" s="161"/>
      <c r="F29" s="161"/>
      <c r="G29" s="161"/>
      <c r="H29" s="161"/>
      <c r="I29" s="161"/>
      <c r="J29" s="60"/>
    </row>
    <row r="30" spans="1:10" ht="15.75" x14ac:dyDescent="0.25">
      <c r="A30" s="177" t="s">
        <v>129</v>
      </c>
      <c r="B30" s="177"/>
      <c r="C30" s="177"/>
      <c r="D30" s="177"/>
      <c r="E30" s="177"/>
      <c r="F30" s="177"/>
      <c r="G30" s="177"/>
      <c r="H30" s="177"/>
      <c r="I30" s="177"/>
      <c r="J30" s="60"/>
    </row>
    <row r="31" spans="1:10" x14ac:dyDescent="0.2">
      <c r="A31" s="178" t="s">
        <v>79</v>
      </c>
      <c r="B31" s="163"/>
      <c r="C31" s="163"/>
      <c r="D31" s="163"/>
      <c r="E31" s="163"/>
      <c r="F31" s="163"/>
      <c r="G31" s="163"/>
      <c r="H31" s="164"/>
      <c r="I31" s="87"/>
      <c r="J31" s="60"/>
    </row>
    <row r="32" spans="1:10" x14ac:dyDescent="0.2">
      <c r="A32" s="165" t="s">
        <v>80</v>
      </c>
      <c r="B32" s="149"/>
      <c r="C32" s="149"/>
      <c r="D32" s="149"/>
      <c r="E32" s="149"/>
      <c r="F32" s="149"/>
      <c r="G32" s="149"/>
      <c r="H32" s="150"/>
      <c r="I32" s="78" t="str">
        <f>IF(I31="","",I31*'Auto Data'!L18)</f>
        <v/>
      </c>
      <c r="J32" s="60"/>
    </row>
    <row r="33" spans="1:10" ht="14.65" customHeight="1" x14ac:dyDescent="0.2">
      <c r="A33" s="165" t="s">
        <v>126</v>
      </c>
      <c r="B33" s="149"/>
      <c r="C33" s="149"/>
      <c r="D33" s="179" t="s">
        <v>39</v>
      </c>
      <c r="E33" s="179"/>
      <c r="F33" s="106" t="s">
        <v>125</v>
      </c>
      <c r="G33" s="166"/>
      <c r="H33" s="166"/>
      <c r="I33" s="79"/>
      <c r="J33" s="60"/>
    </row>
    <row r="34" spans="1:10" x14ac:dyDescent="0.2">
      <c r="A34" s="80"/>
      <c r="B34" s="81"/>
      <c r="C34" s="81"/>
      <c r="D34" s="82"/>
      <c r="E34" s="162" t="s">
        <v>81</v>
      </c>
      <c r="F34" s="162"/>
      <c r="G34" s="163"/>
      <c r="H34" s="164"/>
      <c r="I34" s="99" t="str">
        <f>IF(G33="","",I32*G33)</f>
        <v/>
      </c>
      <c r="J34" s="60"/>
    </row>
    <row r="35" spans="1:10" x14ac:dyDescent="0.2">
      <c r="A35" s="165" t="s">
        <v>128</v>
      </c>
      <c r="B35" s="149"/>
      <c r="C35" s="149"/>
      <c r="D35" s="149"/>
      <c r="E35" s="149"/>
      <c r="F35" s="149"/>
      <c r="G35" s="149"/>
      <c r="H35" s="150"/>
      <c r="I35" s="79" t="str">
        <f>IF(I34="","",I34*'Auto Data'!L19)</f>
        <v/>
      </c>
      <c r="J35" s="60"/>
    </row>
    <row r="36" spans="1:10" x14ac:dyDescent="0.2">
      <c r="A36" s="80"/>
      <c r="B36" s="81"/>
      <c r="C36" s="81"/>
      <c r="D36" s="149" t="s">
        <v>89</v>
      </c>
      <c r="E36" s="149"/>
      <c r="F36" s="149"/>
      <c r="G36" s="149"/>
      <c r="H36" s="150"/>
      <c r="I36" s="79" t="str">
        <f>IF(I34="","",SUM(I34:I35))</f>
        <v/>
      </c>
      <c r="J36" s="60"/>
    </row>
    <row r="37" spans="1:10" ht="13.5" thickBot="1" x14ac:dyDescent="0.25">
      <c r="A37" s="80"/>
      <c r="B37" s="81"/>
      <c r="C37" s="81"/>
      <c r="D37" s="81"/>
      <c r="E37" s="83"/>
      <c r="F37" s="83"/>
      <c r="G37" s="149" t="s">
        <v>127</v>
      </c>
      <c r="H37" s="150"/>
      <c r="I37" s="84" t="str">
        <f>IF(G33="","",IF(D33="Undergraduate",'Auto Data'!I3,IF(D33="Graduate",'Auto Data'!I4,0))*G33)</f>
        <v/>
      </c>
      <c r="J37" s="60"/>
    </row>
    <row r="38" spans="1:10" ht="13.5" thickBot="1" x14ac:dyDescent="0.25">
      <c r="A38" s="176" t="s">
        <v>90</v>
      </c>
      <c r="B38" s="176"/>
      <c r="C38" s="176"/>
      <c r="D38" s="176"/>
      <c r="E38" s="176"/>
      <c r="F38" s="176"/>
      <c r="G38" s="176"/>
      <c r="H38" s="176"/>
      <c r="I38" s="127" t="str">
        <f>IF(I35="","",ROUNDUP((I36/I37),0))</f>
        <v/>
      </c>
      <c r="J38" s="60"/>
    </row>
    <row r="39" spans="1:10" ht="13.5" thickBot="1" x14ac:dyDescent="0.25">
      <c r="A39" s="176" t="str">
        <f>_xlfn.CONCAT("Compensation per student, capped at $",I34)</f>
        <v>Compensation per student, capped at $</v>
      </c>
      <c r="B39" s="176"/>
      <c r="C39" s="176"/>
      <c r="D39" s="176"/>
      <c r="E39" s="176"/>
      <c r="F39" s="176"/>
      <c r="G39" s="176"/>
      <c r="H39" s="176"/>
      <c r="I39" s="126" t="str">
        <f>IF(I36="","",(1/(I36/I37))*I34)</f>
        <v/>
      </c>
      <c r="J39" s="60"/>
    </row>
    <row r="40" spans="1:10" x14ac:dyDescent="0.2">
      <c r="A40" s="85"/>
      <c r="B40" s="85"/>
      <c r="C40" s="85"/>
      <c r="D40" s="85"/>
      <c r="E40" s="85"/>
      <c r="F40" s="85"/>
      <c r="G40" s="85"/>
      <c r="H40" s="85"/>
      <c r="I40" s="86"/>
      <c r="J40" s="60"/>
    </row>
    <row r="41" spans="1:10" x14ac:dyDescent="0.2">
      <c r="A41" s="85"/>
      <c r="B41" s="85"/>
      <c r="C41" s="85"/>
      <c r="D41" s="85"/>
      <c r="E41" s="85"/>
      <c r="F41" s="85"/>
      <c r="G41" s="85"/>
      <c r="H41" s="85"/>
      <c r="I41" s="86"/>
      <c r="J41" s="60"/>
    </row>
    <row r="42" spans="1:10" x14ac:dyDescent="0.2">
      <c r="A42" s="191" t="s">
        <v>131</v>
      </c>
      <c r="B42" s="191"/>
      <c r="C42" s="191"/>
      <c r="D42" s="191"/>
      <c r="E42" s="191"/>
      <c r="F42" s="191"/>
      <c r="G42" s="191"/>
      <c r="H42" s="191"/>
      <c r="I42" s="191"/>
      <c r="J42" s="60"/>
    </row>
    <row r="43" spans="1:10" ht="15.75" x14ac:dyDescent="0.25">
      <c r="A43" s="190" t="s">
        <v>78</v>
      </c>
      <c r="B43" s="190"/>
      <c r="C43" s="190"/>
      <c r="D43" s="190"/>
      <c r="E43" s="190"/>
      <c r="F43" s="190"/>
      <c r="G43" s="190"/>
      <c r="H43" s="190"/>
      <c r="I43" s="190"/>
      <c r="J43" s="60"/>
    </row>
    <row r="44" spans="1:10" x14ac:dyDescent="0.2">
      <c r="A44" s="192" t="s">
        <v>148</v>
      </c>
      <c r="B44" s="193"/>
      <c r="C44" s="193"/>
      <c r="D44" s="193"/>
      <c r="E44" s="193"/>
      <c r="F44" s="193"/>
      <c r="G44" s="193"/>
      <c r="H44" s="193"/>
      <c r="I44" s="193"/>
    </row>
    <row r="45" spans="1:10" x14ac:dyDescent="0.2">
      <c r="A45" s="178" t="s">
        <v>84</v>
      </c>
      <c r="B45" s="163"/>
      <c r="C45" s="163"/>
      <c r="D45" s="163"/>
      <c r="E45" s="163"/>
      <c r="F45" s="163"/>
      <c r="G45" s="163"/>
      <c r="H45" s="164"/>
      <c r="I45" s="87"/>
      <c r="J45" s="60"/>
    </row>
    <row r="46" spans="1:10" x14ac:dyDescent="0.2">
      <c r="A46" s="165" t="s">
        <v>128</v>
      </c>
      <c r="B46" s="149"/>
      <c r="C46" s="149"/>
      <c r="D46" s="149"/>
      <c r="E46" s="149"/>
      <c r="F46" s="149"/>
      <c r="G46" s="149"/>
      <c r="H46" s="150"/>
      <c r="I46" s="78" t="str">
        <f>IF(I45="","",I45*'Auto Data'!L20)</f>
        <v/>
      </c>
      <c r="J46" s="60"/>
    </row>
    <row r="47" spans="1:10" x14ac:dyDescent="0.2">
      <c r="A47" s="80"/>
      <c r="B47" s="81"/>
      <c r="C47" s="81"/>
      <c r="D47" s="163" t="s">
        <v>87</v>
      </c>
      <c r="E47" s="163"/>
      <c r="F47" s="163"/>
      <c r="G47" s="163"/>
      <c r="H47" s="164"/>
      <c r="I47" s="99" t="str">
        <f>IF(I45="","",SUM(I45:I46))</f>
        <v/>
      </c>
      <c r="J47" s="60"/>
    </row>
    <row r="48" spans="1:10" ht="14.65" customHeight="1" thickBot="1" x14ac:dyDescent="0.25">
      <c r="A48" s="165" t="s">
        <v>126</v>
      </c>
      <c r="B48" s="149"/>
      <c r="C48" s="149"/>
      <c r="D48" s="179" t="s">
        <v>39</v>
      </c>
      <c r="E48" s="179"/>
      <c r="F48" s="106" t="s">
        <v>125</v>
      </c>
      <c r="G48" s="166"/>
      <c r="H48" s="166"/>
      <c r="I48" s="79" t="str">
        <f>IF(G48="","",IF(D48="Undergraduate",'Auto Data'!I3,IF(D48="Graduate",'Auto Data'!I4,0))*G48)</f>
        <v/>
      </c>
      <c r="J48" s="60"/>
    </row>
    <row r="49" spans="1:11" ht="13.5" thickBot="1" x14ac:dyDescent="0.25">
      <c r="A49" s="176" t="s">
        <v>90</v>
      </c>
      <c r="B49" s="176"/>
      <c r="C49" s="176"/>
      <c r="D49" s="176"/>
      <c r="E49" s="176"/>
      <c r="F49" s="176"/>
      <c r="G49" s="176"/>
      <c r="H49" s="176"/>
      <c r="I49" s="127" t="str">
        <f>IF(G48="","",ROUNDUP((I47/I48),0))</f>
        <v/>
      </c>
      <c r="J49" s="60"/>
    </row>
    <row r="50" spans="1:11" ht="13.5" thickBot="1" x14ac:dyDescent="0.25">
      <c r="A50" s="176" t="str">
        <f>_xlfn.CONCAT("Compensation per student, capped at $",I47)</f>
        <v>Compensation per student, capped at $</v>
      </c>
      <c r="B50" s="176"/>
      <c r="C50" s="176"/>
      <c r="D50" s="176"/>
      <c r="E50" s="176"/>
      <c r="F50" s="176"/>
      <c r="G50" s="176"/>
      <c r="H50" s="176"/>
      <c r="I50" s="126" t="str">
        <f>IF(G48="","",(1/(I47/I48))*I45)</f>
        <v/>
      </c>
      <c r="J50" s="60"/>
    </row>
    <row r="51" spans="1:11" x14ac:dyDescent="0.2">
      <c r="J51" s="73"/>
    </row>
    <row r="59" spans="1:11" x14ac:dyDescent="0.2">
      <c r="K59" s="73"/>
    </row>
    <row r="60" spans="1:11" x14ac:dyDescent="0.2">
      <c r="K60" s="73"/>
    </row>
  </sheetData>
  <sheetProtection algorithmName="SHA-512" hashValue="3XqeR02Dg4SwJt16yWXtmxLNZWiBlLyE3b6pknw+X1wkq15s+odl11NIl3EOis0Cxl+fP8/PEJXtDApe9yva2Q==" saltValue="7NEVSL+7f6FLpmvnXrHvTw==" spinCount="100000" sheet="1" selectLockedCells="1"/>
  <mergeCells count="61">
    <mergeCell ref="A50:H50"/>
    <mergeCell ref="A43:I43"/>
    <mergeCell ref="D24:H24"/>
    <mergeCell ref="A42:I42"/>
    <mergeCell ref="A30:I30"/>
    <mergeCell ref="A31:H31"/>
    <mergeCell ref="A32:H32"/>
    <mergeCell ref="A33:C33"/>
    <mergeCell ref="D33:E33"/>
    <mergeCell ref="G33:H33"/>
    <mergeCell ref="A39:H39"/>
    <mergeCell ref="D36:H36"/>
    <mergeCell ref="A38:H38"/>
    <mergeCell ref="G48:H48"/>
    <mergeCell ref="A49:H49"/>
    <mergeCell ref="A44:I44"/>
    <mergeCell ref="D48:E48"/>
    <mergeCell ref="A48:C48"/>
    <mergeCell ref="A46:H46"/>
    <mergeCell ref="A45:H45"/>
    <mergeCell ref="D47:H47"/>
    <mergeCell ref="G2:I2"/>
    <mergeCell ref="G3:I3"/>
    <mergeCell ref="A5:C5"/>
    <mergeCell ref="A4:C4"/>
    <mergeCell ref="G4:I4"/>
    <mergeCell ref="A3:C3"/>
    <mergeCell ref="A6:C6"/>
    <mergeCell ref="A8:C8"/>
    <mergeCell ref="G8:I8"/>
    <mergeCell ref="D7:F7"/>
    <mergeCell ref="A7:C7"/>
    <mergeCell ref="G9:I9"/>
    <mergeCell ref="G21:H21"/>
    <mergeCell ref="A11:I16"/>
    <mergeCell ref="A27:H27"/>
    <mergeCell ref="A26:H26"/>
    <mergeCell ref="A18:I18"/>
    <mergeCell ref="A20:H20"/>
    <mergeCell ref="E22:H22"/>
    <mergeCell ref="A19:H19"/>
    <mergeCell ref="A21:C21"/>
    <mergeCell ref="D21:E21"/>
    <mergeCell ref="A23:H23"/>
    <mergeCell ref="G25:H25"/>
    <mergeCell ref="G37:H37"/>
    <mergeCell ref="A2:C2"/>
    <mergeCell ref="D2:F2"/>
    <mergeCell ref="D9:F9"/>
    <mergeCell ref="D8:F8"/>
    <mergeCell ref="G6:I6"/>
    <mergeCell ref="D6:F6"/>
    <mergeCell ref="G5:I5"/>
    <mergeCell ref="D5:F5"/>
    <mergeCell ref="D4:F4"/>
    <mergeCell ref="D3:F3"/>
    <mergeCell ref="G7:I7"/>
    <mergeCell ref="A9:C9"/>
    <mergeCell ref="A29:I29"/>
    <mergeCell ref="E34:H34"/>
    <mergeCell ref="A35:H35"/>
  </mergeCells>
  <conditionalFormatting sqref="D21 I19 G21:H21">
    <cfRule type="containsBlanks" dxfId="11" priority="24" stopIfTrue="1">
      <formula>LEN(TRIM(D19))=0</formula>
    </cfRule>
  </conditionalFormatting>
  <conditionalFormatting sqref="D33">
    <cfRule type="containsBlanks" dxfId="10" priority="25" stopIfTrue="1">
      <formula>LEN(TRIM(D33))=0</formula>
    </cfRule>
  </conditionalFormatting>
  <conditionalFormatting sqref="D48">
    <cfRule type="containsBlanks" dxfId="9" priority="3" stopIfTrue="1">
      <formula>LEN(TRIM(D48))=0</formula>
    </cfRule>
  </conditionalFormatting>
  <conditionalFormatting sqref="D21:E21">
    <cfRule type="cellIs" dxfId="8" priority="13" operator="equal">
      <formula>"Select One"</formula>
    </cfRule>
  </conditionalFormatting>
  <conditionalFormatting sqref="D33:E33">
    <cfRule type="cellIs" dxfId="7" priority="10" operator="equal">
      <formula>"Select One"</formula>
    </cfRule>
  </conditionalFormatting>
  <conditionalFormatting sqref="D48:E48">
    <cfRule type="cellIs" dxfId="6" priority="2" operator="equal">
      <formula>"Select One"</formula>
    </cfRule>
  </conditionalFormatting>
  <conditionalFormatting sqref="G33:H33">
    <cfRule type="containsBlanks" dxfId="5" priority="4" stopIfTrue="1">
      <formula>LEN(TRIM(G33))=0</formula>
    </cfRule>
  </conditionalFormatting>
  <conditionalFormatting sqref="G48:H48">
    <cfRule type="containsBlanks" dxfId="4" priority="1" stopIfTrue="1">
      <formula>LEN(TRIM(G48))=0</formula>
    </cfRule>
  </conditionalFormatting>
  <conditionalFormatting sqref="I31">
    <cfRule type="containsBlanks" dxfId="3" priority="6" stopIfTrue="1">
      <formula>LEN(TRIM(I31))=0</formula>
    </cfRule>
  </conditionalFormatting>
  <conditionalFormatting sqref="I45">
    <cfRule type="containsBlanks" dxfId="2" priority="5" stopIfTrue="1">
      <formula>LEN(TRIM(I45))=0</formula>
    </cfRule>
  </conditionalFormatting>
  <pageMargins left="0.7" right="0.7" top="0.75" bottom="0.75" header="0.3" footer="0.3"/>
  <pageSetup scale="97" orientation="portrait" r:id="rId1"/>
  <headerFooter>
    <oddHeader>&amp;C&amp;"Arial,Bold"&amp;12STFD Program Budget Worksheet: Compensation Formulas</oddHead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200-000000000000}">
          <x14:formula1>
            <xm:f>'Auto Data'!$H$7:$H$16</xm:f>
          </x14:formula1>
          <xm:sqref>G21:H21 G48:H48 G33:H33</xm:sqref>
        </x14:dataValidation>
        <x14:dataValidation type="list" allowBlank="1" showInputMessage="1" showErrorMessage="1" xr:uid="{00000000-0002-0000-0200-000001000000}">
          <x14:formula1>
            <xm:f>'Auto Data'!$H$2:$H$4</xm:f>
          </x14:formula1>
          <xm:sqref>D21 D33 D48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BFCED6"/>
    <pageSetUpPr fitToPage="1"/>
  </sheetPr>
  <dimension ref="A1:O52"/>
  <sheetViews>
    <sheetView view="pageLayout" topLeftCell="A23" zoomScaleNormal="100" workbookViewId="0">
      <selection activeCell="A35" sqref="A35"/>
    </sheetView>
  </sheetViews>
  <sheetFormatPr defaultRowHeight="12.75" x14ac:dyDescent="0.2"/>
  <cols>
    <col min="1" max="1" width="10.28515625" bestFit="1" customWidth="1"/>
    <col min="3" max="3" width="10.28515625" customWidth="1"/>
    <col min="4" max="4" width="9.28515625" customWidth="1"/>
    <col min="5" max="5" width="15.28515625" customWidth="1"/>
    <col min="6" max="6" width="10.28515625" customWidth="1"/>
    <col min="7" max="7" width="12" customWidth="1"/>
    <col min="8" max="8" width="10.28515625" customWidth="1"/>
    <col min="9" max="9" width="14.7109375" customWidth="1"/>
  </cols>
  <sheetData>
    <row r="1" spans="1:9" x14ac:dyDescent="0.2">
      <c r="A1" s="151" t="str">
        <f>IF('1 Program Expenses'!A2="","",'1 Program Expenses'!A2)</f>
        <v/>
      </c>
      <c r="B1" s="152"/>
      <c r="C1" s="152"/>
      <c r="D1" s="152" t="str">
        <f>IF('1 Program Expenses'!B2="","",'1 Program Expenses'!B2)</f>
        <v/>
      </c>
      <c r="E1" s="152"/>
      <c r="F1" s="152"/>
      <c r="G1" s="152" t="str">
        <f>IF('1 Program Expenses'!C2="","",'1 Program Expenses'!C2)</f>
        <v/>
      </c>
      <c r="H1" s="152"/>
      <c r="I1" s="186"/>
    </row>
    <row r="2" spans="1:9" ht="13.5" thickBot="1" x14ac:dyDescent="0.25">
      <c r="A2" s="160" t="str">
        <f>'1 Program Expenses'!A3</f>
        <v>College/School</v>
      </c>
      <c r="B2" s="153"/>
      <c r="C2" s="153"/>
      <c r="D2" s="153" t="str">
        <f>'1 Program Expenses'!B3</f>
        <v>Program Director</v>
      </c>
      <c r="E2" s="153"/>
      <c r="F2" s="153"/>
      <c r="G2" s="153" t="str">
        <f>'1 Program Expenses'!C3</f>
        <v>Email</v>
      </c>
      <c r="H2" s="153"/>
      <c r="I2" s="154"/>
    </row>
    <row r="3" spans="1:9" ht="7.5" customHeight="1" thickBot="1" x14ac:dyDescent="0.25">
      <c r="A3" s="187"/>
      <c r="B3" s="188"/>
      <c r="C3" s="188"/>
      <c r="D3" s="157"/>
      <c r="E3" s="157"/>
      <c r="F3" s="157"/>
      <c r="G3" s="188"/>
      <c r="H3" s="188"/>
      <c r="I3" s="189"/>
    </row>
    <row r="4" spans="1:9" x14ac:dyDescent="0.2">
      <c r="A4" s="151" t="str">
        <f>IF('1 Program Expenses'!A5="","",'1 Program Expenses'!A5)</f>
        <v/>
      </c>
      <c r="B4" s="152"/>
      <c r="C4" s="152"/>
      <c r="D4" s="155" t="str">
        <f>IF('1 Program Expenses'!B5="","",'1 Program Expenses'!B5)</f>
        <v/>
      </c>
      <c r="E4" s="155"/>
      <c r="F4" s="155"/>
      <c r="G4" s="155" t="str">
        <f>IF('1 Program Expenses'!C5="","",'1 Program Expenses'!C5)</f>
        <v/>
      </c>
      <c r="H4" s="155"/>
      <c r="I4" s="156"/>
    </row>
    <row r="5" spans="1:9" ht="13.5" thickBot="1" x14ac:dyDescent="0.25">
      <c r="A5" s="160" t="str">
        <f>'1 Program Expenses'!A6</f>
        <v>Program Title</v>
      </c>
      <c r="B5" s="153"/>
      <c r="C5" s="153"/>
      <c r="D5" s="153" t="str">
        <f>'1 Program Expenses'!B6</f>
        <v>Travel Start Date</v>
      </c>
      <c r="E5" s="153"/>
      <c r="F5" s="153"/>
      <c r="G5" s="153" t="str">
        <f>'1 Program Expenses'!C6</f>
        <v>Travel End Date</v>
      </c>
      <c r="H5" s="153"/>
      <c r="I5" s="154"/>
    </row>
    <row r="6" spans="1:9" ht="7.5" customHeight="1" thickBot="1" x14ac:dyDescent="0.25">
      <c r="A6" s="184"/>
      <c r="B6" s="185"/>
      <c r="C6" s="185"/>
      <c r="D6" s="158"/>
      <c r="E6" s="158"/>
      <c r="F6" s="158"/>
      <c r="G6" s="158"/>
      <c r="H6" s="158"/>
      <c r="I6" s="159"/>
    </row>
    <row r="7" spans="1:9" x14ac:dyDescent="0.2">
      <c r="A7" s="180" t="str">
        <f>IF('1 Program Expenses'!A8="Select one","",'1 Program Expenses'!A8)</f>
        <v/>
      </c>
      <c r="B7" s="181"/>
      <c r="C7" s="181"/>
      <c r="D7" s="152" t="str">
        <f>IF('1 Program Expenses'!B8="Term","",'1 Program Expenses'!B8)</f>
        <v/>
      </c>
      <c r="E7" s="152"/>
      <c r="F7" s="152"/>
      <c r="G7" s="182" t="str">
        <f>'1 Program Expenses'!C8</f>
        <v/>
      </c>
      <c r="H7" s="182"/>
      <c r="I7" s="183"/>
    </row>
    <row r="8" spans="1:9" ht="13.5" thickBot="1" x14ac:dyDescent="0.25">
      <c r="A8" s="160" t="str">
        <f>'1 Program Expenses'!A9</f>
        <v>Month of Departure</v>
      </c>
      <c r="B8" s="153"/>
      <c r="C8" s="153"/>
      <c r="D8" s="153" t="str">
        <f>'1 Program Expenses'!B9</f>
        <v>Program Term</v>
      </c>
      <c r="E8" s="153"/>
      <c r="F8" s="153"/>
      <c r="G8" s="153" t="str">
        <f>'1 Program Expenses'!C9</f>
        <v>Length of Program (in days)</v>
      </c>
      <c r="H8" s="153"/>
      <c r="I8" s="154"/>
    </row>
    <row r="9" spans="1:9" ht="13.5" thickBot="1" x14ac:dyDescent="0.25">
      <c r="A9" s="10"/>
      <c r="B9" s="10"/>
      <c r="C9" s="10"/>
      <c r="D9" s="10"/>
      <c r="E9" s="10"/>
      <c r="F9" s="10"/>
      <c r="G9" s="10"/>
      <c r="H9" s="10"/>
      <c r="I9" s="10"/>
    </row>
    <row r="10" spans="1:9" x14ac:dyDescent="0.2">
      <c r="A10" s="214" t="s">
        <v>8</v>
      </c>
      <c r="B10" s="215"/>
      <c r="C10" s="215"/>
      <c r="D10" s="215"/>
      <c r="E10" s="215"/>
      <c r="F10" s="215"/>
      <c r="G10" s="215"/>
      <c r="H10" s="216"/>
      <c r="I10" s="39"/>
    </row>
    <row r="11" spans="1:9" x14ac:dyDescent="0.2">
      <c r="A11" s="211" t="s">
        <v>13</v>
      </c>
      <c r="B11" s="212"/>
      <c r="C11" s="212"/>
      <c r="D11" s="212"/>
      <c r="E11" s="212"/>
      <c r="F11" s="212"/>
      <c r="G11" s="212"/>
      <c r="H11" s="213"/>
      <c r="I11" s="112"/>
    </row>
    <row r="12" spans="1:9" ht="8.1" customHeight="1" x14ac:dyDescent="0.2">
      <c r="A12" s="21"/>
      <c r="B12" s="39"/>
      <c r="C12" s="39"/>
      <c r="D12" s="39"/>
      <c r="E12" s="39"/>
      <c r="F12" s="39"/>
      <c r="G12" s="39"/>
      <c r="H12" s="114"/>
      <c r="I12" s="39"/>
    </row>
    <row r="13" spans="1:9" x14ac:dyDescent="0.2">
      <c r="A13" s="113">
        <v>1</v>
      </c>
      <c r="B13" s="41">
        <f>'1 Program Expenses'!$C35/'3 Overall Program Fee'!A13</f>
        <v>0</v>
      </c>
      <c r="C13" s="46">
        <v>8</v>
      </c>
      <c r="D13" s="41">
        <f>'1 Program Expenses'!$C35/'3 Overall Program Fee'!C13</f>
        <v>0</v>
      </c>
      <c r="E13" s="46">
        <v>15</v>
      </c>
      <c r="F13" s="41">
        <f>'1 Program Expenses'!$C35/'3 Overall Program Fee'!E13</f>
        <v>0</v>
      </c>
      <c r="G13" s="46">
        <v>22</v>
      </c>
      <c r="H13" s="47">
        <f>'1 Program Expenses'!$C35/'3 Overall Program Fee'!G13</f>
        <v>0</v>
      </c>
    </row>
    <row r="14" spans="1:9" x14ac:dyDescent="0.2">
      <c r="A14" s="113">
        <v>2</v>
      </c>
      <c r="B14" s="41">
        <f>'1 Program Expenses'!$C35/'3 Overall Program Fee'!A14</f>
        <v>0</v>
      </c>
      <c r="C14" s="46">
        <v>9</v>
      </c>
      <c r="D14" s="41">
        <f>'1 Program Expenses'!$C35/'3 Overall Program Fee'!C14</f>
        <v>0</v>
      </c>
      <c r="E14" s="46">
        <v>16</v>
      </c>
      <c r="F14" s="41">
        <f>'1 Program Expenses'!$C35/'3 Overall Program Fee'!E14</f>
        <v>0</v>
      </c>
      <c r="G14" s="46">
        <v>23</v>
      </c>
      <c r="H14" s="47">
        <f>'1 Program Expenses'!$C35/'3 Overall Program Fee'!G14</f>
        <v>0</v>
      </c>
    </row>
    <row r="15" spans="1:9" x14ac:dyDescent="0.2">
      <c r="A15" s="113">
        <v>3</v>
      </c>
      <c r="B15" s="41">
        <f>'1 Program Expenses'!$C35/'3 Overall Program Fee'!A15</f>
        <v>0</v>
      </c>
      <c r="C15" s="46">
        <v>10</v>
      </c>
      <c r="D15" s="41">
        <f>'1 Program Expenses'!$C35/'3 Overall Program Fee'!C15</f>
        <v>0</v>
      </c>
      <c r="E15" s="46">
        <v>17</v>
      </c>
      <c r="F15" s="41">
        <f>'1 Program Expenses'!$C35/'3 Overall Program Fee'!E15</f>
        <v>0</v>
      </c>
      <c r="G15" s="46">
        <v>24</v>
      </c>
      <c r="H15" s="47">
        <f>'1 Program Expenses'!$C35/'3 Overall Program Fee'!G15</f>
        <v>0</v>
      </c>
    </row>
    <row r="16" spans="1:9" x14ac:dyDescent="0.2">
      <c r="A16" s="113">
        <v>4</v>
      </c>
      <c r="B16" s="41">
        <f>'1 Program Expenses'!$C35/'3 Overall Program Fee'!A16</f>
        <v>0</v>
      </c>
      <c r="C16" s="46">
        <v>11</v>
      </c>
      <c r="D16" s="41">
        <f>'1 Program Expenses'!$C35/'3 Overall Program Fee'!C16</f>
        <v>0</v>
      </c>
      <c r="E16" s="46">
        <v>18</v>
      </c>
      <c r="F16" s="41">
        <f>'1 Program Expenses'!$C35/'3 Overall Program Fee'!E16</f>
        <v>0</v>
      </c>
      <c r="G16" s="46">
        <v>25</v>
      </c>
      <c r="H16" s="47">
        <f>'1 Program Expenses'!$C35/'3 Overall Program Fee'!G16</f>
        <v>0</v>
      </c>
    </row>
    <row r="17" spans="1:15" x14ac:dyDescent="0.2">
      <c r="A17" s="113">
        <v>5</v>
      </c>
      <c r="B17" s="41">
        <f>'1 Program Expenses'!$C35/'3 Overall Program Fee'!A17</f>
        <v>0</v>
      </c>
      <c r="C17" s="46">
        <v>12</v>
      </c>
      <c r="D17" s="41">
        <f>'1 Program Expenses'!$C35/'3 Overall Program Fee'!C17</f>
        <v>0</v>
      </c>
      <c r="E17" s="46">
        <v>19</v>
      </c>
      <c r="F17" s="41">
        <f>'1 Program Expenses'!$C35/'3 Overall Program Fee'!E17</f>
        <v>0</v>
      </c>
      <c r="G17" s="46">
        <v>26</v>
      </c>
      <c r="H17" s="47">
        <f>'1 Program Expenses'!$C35/'3 Overall Program Fee'!G17</f>
        <v>0</v>
      </c>
    </row>
    <row r="18" spans="1:15" x14ac:dyDescent="0.2">
      <c r="A18" s="113">
        <v>6</v>
      </c>
      <c r="B18" s="41">
        <f>'1 Program Expenses'!$C35/'3 Overall Program Fee'!A18</f>
        <v>0</v>
      </c>
      <c r="C18" s="46">
        <v>13</v>
      </c>
      <c r="D18" s="41">
        <f>'1 Program Expenses'!$C35/'3 Overall Program Fee'!C18</f>
        <v>0</v>
      </c>
      <c r="E18" s="46">
        <v>20</v>
      </c>
      <c r="F18" s="41">
        <f>'1 Program Expenses'!$C35/'3 Overall Program Fee'!E18</f>
        <v>0</v>
      </c>
      <c r="G18" s="46">
        <v>27</v>
      </c>
      <c r="H18" s="47">
        <f>'1 Program Expenses'!$C35/'3 Overall Program Fee'!G18</f>
        <v>0</v>
      </c>
    </row>
    <row r="19" spans="1:15" x14ac:dyDescent="0.2">
      <c r="A19" s="113">
        <v>7</v>
      </c>
      <c r="B19" s="41">
        <f>'1 Program Expenses'!$C35/'3 Overall Program Fee'!A19</f>
        <v>0</v>
      </c>
      <c r="C19" s="46">
        <v>14</v>
      </c>
      <c r="D19" s="41">
        <f>'1 Program Expenses'!$C35/'3 Overall Program Fee'!C19</f>
        <v>0</v>
      </c>
      <c r="E19" s="46">
        <v>21</v>
      </c>
      <c r="F19" s="41">
        <f>'1 Program Expenses'!$C35/'3 Overall Program Fee'!E19</f>
        <v>0</v>
      </c>
      <c r="G19" s="46">
        <v>28</v>
      </c>
      <c r="H19" s="47">
        <f>'1 Program Expenses'!$C35/'3 Overall Program Fee'!G19</f>
        <v>0</v>
      </c>
    </row>
    <row r="20" spans="1:15" ht="13.5" thickBot="1" x14ac:dyDescent="0.25">
      <c r="A20" s="115"/>
      <c r="B20" s="116"/>
      <c r="C20" s="116"/>
      <c r="D20" s="116"/>
      <c r="E20" s="116"/>
      <c r="F20" s="116"/>
      <c r="G20" s="116"/>
      <c r="H20" s="117"/>
      <c r="I20" s="18"/>
    </row>
    <row r="21" spans="1:15" x14ac:dyDescent="0.2">
      <c r="A21" s="40"/>
      <c r="B21" s="40"/>
      <c r="C21" s="40"/>
      <c r="D21" s="40"/>
      <c r="E21" s="40"/>
      <c r="F21" s="40"/>
      <c r="G21" s="40"/>
      <c r="H21" s="40"/>
      <c r="I21" s="18"/>
    </row>
    <row r="22" spans="1:15" ht="13.5" thickBot="1" x14ac:dyDescent="0.25">
      <c r="A22" s="18"/>
      <c r="B22" s="40"/>
      <c r="C22" s="18"/>
      <c r="D22" s="40"/>
      <c r="E22" s="222" t="s">
        <v>0</v>
      </c>
      <c r="F22" s="223"/>
      <c r="G22" s="224"/>
      <c r="H22" s="224"/>
      <c r="I22" s="110" t="s">
        <v>1</v>
      </c>
    </row>
    <row r="23" spans="1:15" ht="13.5" thickBot="1" x14ac:dyDescent="0.25">
      <c r="A23" s="246"/>
      <c r="B23" s="246"/>
      <c r="C23" s="246"/>
      <c r="D23" s="246"/>
      <c r="E23" s="227" t="s">
        <v>27</v>
      </c>
      <c r="F23" s="228"/>
      <c r="G23" s="228"/>
      <c r="H23" s="229"/>
      <c r="I23" s="42">
        <f>IF('1 Program Expenses'!C48="","",'1 Program Expenses'!C48)</f>
        <v>0</v>
      </c>
    </row>
    <row r="24" spans="1:15" ht="13.5" thickBot="1" x14ac:dyDescent="0.25">
      <c r="A24" s="230" t="s">
        <v>28</v>
      </c>
      <c r="B24" s="231"/>
      <c r="C24" s="231"/>
      <c r="D24" s="232"/>
      <c r="E24" s="108" t="s">
        <v>91</v>
      </c>
      <c r="F24" s="243"/>
      <c r="G24" s="244"/>
      <c r="H24" s="245"/>
      <c r="I24" s="42">
        <f>IF(F24="",0,ROUND('1 Program Expenses'!C35/F24,0))</f>
        <v>0</v>
      </c>
    </row>
    <row r="25" spans="1:15" ht="13.5" thickBot="1" x14ac:dyDescent="0.25">
      <c r="A25" s="233" t="s">
        <v>61</v>
      </c>
      <c r="B25" s="162"/>
      <c r="C25" s="162"/>
      <c r="D25" s="162"/>
      <c r="E25" s="162"/>
      <c r="F25" s="162"/>
      <c r="G25" s="162"/>
      <c r="H25" s="234"/>
      <c r="I25" s="42">
        <f>SUM(I23:I24)</f>
        <v>0</v>
      </c>
      <c r="J25" s="69"/>
      <c r="K25" s="69"/>
      <c r="L25" s="69"/>
      <c r="M25" s="69"/>
      <c r="N25" s="69"/>
      <c r="O25" s="69"/>
    </row>
    <row r="26" spans="1:15" x14ac:dyDescent="0.2">
      <c r="A26" s="18"/>
      <c r="B26" s="40"/>
      <c r="C26" s="40"/>
      <c r="D26" s="40"/>
      <c r="E26" s="18"/>
      <c r="F26" s="18"/>
      <c r="G26" s="18"/>
      <c r="H26" s="18"/>
      <c r="I26" s="18"/>
      <c r="J26" s="2"/>
      <c r="K26" s="2"/>
      <c r="L26" s="2"/>
      <c r="M26" s="2"/>
      <c r="N26" s="2"/>
      <c r="O26" s="2"/>
    </row>
    <row r="27" spans="1:15" ht="13.5" thickBot="1" x14ac:dyDescent="0.25">
      <c r="A27" s="18"/>
      <c r="B27" s="40"/>
      <c r="C27" s="18"/>
      <c r="D27" s="40"/>
      <c r="E27" s="18"/>
      <c r="F27" s="40"/>
      <c r="G27" s="18"/>
      <c r="H27" s="40"/>
      <c r="I27" s="18"/>
      <c r="J27" s="2"/>
      <c r="K27" s="2"/>
      <c r="L27" s="2"/>
      <c r="M27" s="2"/>
      <c r="N27" s="2"/>
      <c r="O27" s="2"/>
    </row>
    <row r="28" spans="1:15" x14ac:dyDescent="0.2">
      <c r="A28" s="225" t="s">
        <v>24</v>
      </c>
      <c r="B28" s="226"/>
      <c r="C28" s="226"/>
      <c r="D28" s="226"/>
      <c r="E28" s="226"/>
      <c r="F28" s="226"/>
      <c r="G28" s="226"/>
      <c r="H28" s="226"/>
      <c r="I28" s="111" t="s">
        <v>1</v>
      </c>
      <c r="J28" s="2"/>
      <c r="K28" s="2"/>
      <c r="L28" s="2"/>
      <c r="M28" s="2"/>
      <c r="N28" s="2"/>
      <c r="O28" s="2"/>
    </row>
    <row r="29" spans="1:15" x14ac:dyDescent="0.2">
      <c r="A29" s="219"/>
      <c r="B29" s="220"/>
      <c r="C29" s="220"/>
      <c r="D29" s="221"/>
      <c r="E29" s="237" t="s">
        <v>29</v>
      </c>
      <c r="F29" s="238"/>
      <c r="G29" s="238"/>
      <c r="H29" s="238"/>
      <c r="I29" s="47">
        <f>I25</f>
        <v>0</v>
      </c>
      <c r="J29" s="2"/>
      <c r="K29" s="2"/>
      <c r="L29" s="2"/>
      <c r="M29" s="2"/>
      <c r="N29" s="2"/>
      <c r="O29" s="2"/>
    </row>
    <row r="30" spans="1:15" x14ac:dyDescent="0.2">
      <c r="A30" s="239"/>
      <c r="B30" s="240"/>
      <c r="C30" s="240"/>
      <c r="D30" s="240"/>
      <c r="E30" s="241" t="s">
        <v>123</v>
      </c>
      <c r="F30" s="241"/>
      <c r="G30" s="241"/>
      <c r="H30" s="242"/>
      <c r="I30" s="109">
        <f>IF('1 Program Expenses'!C48=0,0,'Auto Data'!L12)</f>
        <v>0</v>
      </c>
      <c r="J30" s="2"/>
      <c r="K30" s="2"/>
      <c r="L30" s="2"/>
      <c r="M30" s="2"/>
      <c r="N30" s="2"/>
      <c r="O30" s="2"/>
    </row>
    <row r="31" spans="1:15" ht="15.75" thickBot="1" x14ac:dyDescent="0.25">
      <c r="A31" s="235" t="s">
        <v>30</v>
      </c>
      <c r="B31" s="236"/>
      <c r="C31" s="236"/>
      <c r="D31" s="236"/>
      <c r="E31" s="236"/>
      <c r="F31" s="236"/>
      <c r="G31" s="236"/>
      <c r="H31" s="236"/>
      <c r="I31" s="100">
        <f>ROUNDUP(SUM(I29:I30),-1)</f>
        <v>0</v>
      </c>
      <c r="J31" s="2"/>
      <c r="K31" s="2"/>
      <c r="L31" s="2"/>
      <c r="M31" s="2"/>
      <c r="N31" s="2"/>
      <c r="O31" s="2"/>
    </row>
    <row r="32" spans="1:15" ht="13.5" thickBot="1" x14ac:dyDescent="0.25">
      <c r="A32" s="40"/>
      <c r="B32" s="40"/>
      <c r="C32" s="40"/>
      <c r="D32" s="40"/>
      <c r="E32" s="40"/>
      <c r="F32" s="40"/>
      <c r="G32" s="40"/>
      <c r="H32" s="40"/>
      <c r="I32" s="40"/>
      <c r="J32" s="2"/>
      <c r="K32" s="2"/>
      <c r="L32" s="2"/>
      <c r="M32" s="2"/>
      <c r="N32" s="2"/>
      <c r="O32" s="2"/>
    </row>
    <row r="33" spans="1:15" ht="13.5" thickBot="1" x14ac:dyDescent="0.25">
      <c r="A33" s="217" t="s">
        <v>60</v>
      </c>
      <c r="B33" s="218"/>
      <c r="C33" s="218"/>
      <c r="D33" s="218"/>
      <c r="E33" s="218"/>
      <c r="F33" s="101">
        <f>SUM(A35:A46,E35:E46)</f>
        <v>0</v>
      </c>
      <c r="J33" s="2"/>
      <c r="K33" s="2"/>
      <c r="L33" s="2"/>
      <c r="M33" s="2"/>
      <c r="N33" s="2"/>
      <c r="O33" s="2"/>
    </row>
    <row r="34" spans="1:15" ht="13.5" thickBot="1" x14ac:dyDescent="0.25">
      <c r="A34" s="4"/>
      <c r="I34" s="3"/>
      <c r="J34" s="2"/>
      <c r="K34" s="2"/>
      <c r="L34" s="2"/>
      <c r="M34" s="2"/>
      <c r="N34" s="2"/>
      <c r="O34" s="2"/>
    </row>
    <row r="35" spans="1:15" x14ac:dyDescent="0.2">
      <c r="A35" s="132"/>
      <c r="B35" s="205" t="str">
        <f>'1 Program Expenses'!A16</f>
        <v>Airfare</v>
      </c>
      <c r="C35" s="205"/>
      <c r="D35" s="133"/>
      <c r="E35" s="55"/>
      <c r="F35" s="206" t="s">
        <v>15</v>
      </c>
      <c r="G35" s="207"/>
      <c r="J35" s="2"/>
      <c r="K35" s="2"/>
      <c r="L35" s="2"/>
      <c r="M35" s="2"/>
      <c r="N35" s="2"/>
      <c r="O35" s="2"/>
    </row>
    <row r="36" spans="1:15" x14ac:dyDescent="0.2">
      <c r="A36" s="102">
        <f>IF('1 Program Expenses'!B5="",0,165)</f>
        <v>0</v>
      </c>
      <c r="B36" s="200" t="s">
        <v>21</v>
      </c>
      <c r="C36" s="200"/>
      <c r="D36" s="134"/>
      <c r="E36" s="56"/>
      <c r="F36" s="202" t="s">
        <v>65</v>
      </c>
      <c r="G36" s="203"/>
      <c r="J36" s="2"/>
      <c r="K36" s="2"/>
      <c r="L36" s="2"/>
      <c r="M36" s="2"/>
      <c r="N36" s="2"/>
      <c r="O36" s="2"/>
    </row>
    <row r="37" spans="1:15" x14ac:dyDescent="0.2">
      <c r="A37" s="131"/>
      <c r="B37" s="200" t="s">
        <v>17</v>
      </c>
      <c r="C37" s="200"/>
      <c r="D37" s="134"/>
      <c r="E37" s="56"/>
      <c r="F37" s="202" t="s">
        <v>16</v>
      </c>
      <c r="G37" s="204"/>
      <c r="J37" s="2"/>
      <c r="K37" s="2"/>
      <c r="L37" s="2"/>
      <c r="M37" s="2"/>
      <c r="N37" s="2"/>
      <c r="O37" s="2"/>
    </row>
    <row r="38" spans="1:15" x14ac:dyDescent="0.2">
      <c r="A38" s="103"/>
      <c r="B38" s="200" t="str">
        <f>'1 Program Expenses'!A17</f>
        <v>Lodging</v>
      </c>
      <c r="C38" s="200"/>
      <c r="D38" s="134"/>
      <c r="E38" s="56"/>
      <c r="F38" s="202" t="s">
        <v>25</v>
      </c>
      <c r="G38" s="203"/>
      <c r="J38" s="2"/>
      <c r="K38" s="2"/>
      <c r="L38" s="2"/>
      <c r="M38" s="2"/>
      <c r="N38" s="2"/>
      <c r="O38" s="2"/>
    </row>
    <row r="39" spans="1:15" x14ac:dyDescent="0.2">
      <c r="A39" s="103"/>
      <c r="B39" s="200" t="str">
        <f>'1 Program Expenses'!A18</f>
        <v>In-Country Travel</v>
      </c>
      <c r="C39" s="200"/>
      <c r="D39" s="134"/>
      <c r="E39" s="56"/>
      <c r="F39" s="202" t="s">
        <v>62</v>
      </c>
      <c r="G39" s="203"/>
      <c r="J39" s="2"/>
      <c r="K39" s="2"/>
      <c r="L39" s="2"/>
      <c r="M39" s="2"/>
      <c r="N39" s="2"/>
      <c r="O39" s="2"/>
    </row>
    <row r="40" spans="1:15" x14ac:dyDescent="0.2">
      <c r="A40" s="102">
        <f>IF(G7="",0,G7*15)</f>
        <v>0</v>
      </c>
      <c r="B40" s="200" t="s">
        <v>18</v>
      </c>
      <c r="C40" s="201"/>
      <c r="D40" s="201"/>
      <c r="E40" s="56"/>
      <c r="F40" s="196" t="s">
        <v>121</v>
      </c>
      <c r="G40" s="197"/>
      <c r="J40" s="2"/>
      <c r="K40" s="2"/>
      <c r="L40" s="2"/>
      <c r="M40" s="2"/>
      <c r="N40" s="2"/>
      <c r="O40" s="2"/>
    </row>
    <row r="41" spans="1:15" x14ac:dyDescent="0.2">
      <c r="A41" s="102">
        <f>IF(G7="",0,IF('1 Program Expenses'!B41="All Meals Included in Program",0,IF('1 Program Expenses'!B41="All Meals Included in CP Price",0,IF('1 Program Expenses'!B41="75% of Meals Included in Program",(G7*0.25)*'Auto Data'!L4,IF('1 Program Expenses'!B41="50% of Meals Included in Program",(G7*0.5)*'Auto Data'!L4,IF('1 Program Expenses'!B41="25% of Meals Included in Program",(G7*0.75)*'Auto Data'!L4,IF('1 Program Expenses'!B41="Hotel Breakfast Included in Program",(G7*('Auto Data'!L4-5)),G7*'Auto Data'!L4)))))))</f>
        <v>0</v>
      </c>
      <c r="B41" s="202" t="s">
        <v>115</v>
      </c>
      <c r="C41" s="200"/>
      <c r="D41" s="200"/>
      <c r="E41" s="56"/>
      <c r="F41" s="196" t="s">
        <v>122</v>
      </c>
      <c r="G41" s="197"/>
      <c r="J41" s="2"/>
      <c r="K41" s="2"/>
      <c r="L41" s="2"/>
      <c r="M41" s="2"/>
      <c r="N41" s="2"/>
      <c r="O41" s="2"/>
    </row>
    <row r="42" spans="1:15" x14ac:dyDescent="0.2">
      <c r="A42" s="104"/>
      <c r="B42" s="208"/>
      <c r="C42" s="209"/>
      <c r="F42" s="195"/>
      <c r="G42" s="199"/>
      <c r="J42" s="2"/>
      <c r="K42" s="2"/>
      <c r="L42" s="2"/>
      <c r="M42" s="2"/>
      <c r="N42" s="2"/>
      <c r="O42" s="2"/>
    </row>
    <row r="43" spans="1:15" x14ac:dyDescent="0.2">
      <c r="A43" s="104"/>
      <c r="B43" s="195"/>
      <c r="C43" s="195"/>
      <c r="F43" s="195"/>
      <c r="G43" s="199"/>
      <c r="J43" s="2"/>
      <c r="K43" s="2"/>
      <c r="L43" s="2"/>
      <c r="M43" s="2"/>
      <c r="N43" s="2"/>
      <c r="O43" s="2"/>
    </row>
    <row r="44" spans="1:15" x14ac:dyDescent="0.2">
      <c r="A44" s="104"/>
      <c r="B44" s="195"/>
      <c r="C44" s="195"/>
      <c r="F44" s="195"/>
      <c r="G44" s="199"/>
      <c r="J44" s="2"/>
      <c r="K44" s="2"/>
      <c r="L44" s="2"/>
      <c r="M44" s="2"/>
      <c r="N44" s="2"/>
      <c r="O44" s="2"/>
    </row>
    <row r="45" spans="1:15" x14ac:dyDescent="0.2">
      <c r="A45" s="104"/>
      <c r="B45" s="195"/>
      <c r="C45" s="195"/>
      <c r="F45" s="195"/>
      <c r="G45" s="199"/>
      <c r="J45" s="2"/>
      <c r="K45" s="2"/>
      <c r="L45" s="2"/>
      <c r="M45" s="2"/>
      <c r="N45" s="2"/>
      <c r="O45" s="2"/>
    </row>
    <row r="46" spans="1:15" ht="13.5" thickBot="1" x14ac:dyDescent="0.25">
      <c r="A46" s="105"/>
      <c r="B46" s="194"/>
      <c r="C46" s="194"/>
      <c r="D46" s="49"/>
      <c r="E46" s="49"/>
      <c r="F46" s="194"/>
      <c r="G46" s="198"/>
      <c r="J46" s="2"/>
      <c r="K46" s="2"/>
      <c r="L46" s="2"/>
      <c r="M46" s="2"/>
      <c r="N46" s="2"/>
      <c r="O46" s="2"/>
    </row>
    <row r="47" spans="1:15" x14ac:dyDescent="0.2">
      <c r="J47" s="2"/>
      <c r="K47" s="2"/>
      <c r="L47" s="2"/>
      <c r="M47" s="2"/>
      <c r="N47" s="2"/>
      <c r="O47" s="2"/>
    </row>
    <row r="48" spans="1:15" x14ac:dyDescent="0.2">
      <c r="A48" s="4" t="s">
        <v>19</v>
      </c>
      <c r="J48" s="2"/>
      <c r="K48" s="2"/>
      <c r="L48" s="2"/>
      <c r="M48" s="2"/>
      <c r="N48" s="2"/>
      <c r="O48" s="2"/>
    </row>
    <row r="49" spans="1:15" s="8" customFormat="1" x14ac:dyDescent="0.2">
      <c r="A49" s="210"/>
      <c r="B49" s="210"/>
      <c r="C49" s="210"/>
      <c r="D49" s="210"/>
      <c r="E49" s="210"/>
      <c r="F49" s="210"/>
      <c r="G49" s="210"/>
      <c r="H49" s="210"/>
      <c r="I49" s="210"/>
      <c r="J49" s="2"/>
      <c r="K49" s="2"/>
      <c r="L49" s="2"/>
      <c r="M49" s="2"/>
      <c r="N49" s="2"/>
      <c r="O49" s="2"/>
    </row>
    <row r="50" spans="1:15" s="8" customFormat="1" x14ac:dyDescent="0.2">
      <c r="A50" s="210"/>
      <c r="B50" s="210"/>
      <c r="C50" s="210"/>
      <c r="D50" s="210"/>
      <c r="E50" s="210"/>
      <c r="F50" s="210"/>
      <c r="G50" s="210"/>
      <c r="H50" s="210"/>
      <c r="I50" s="210"/>
      <c r="J50" s="2"/>
      <c r="K50" s="2"/>
      <c r="L50" s="2"/>
      <c r="M50" s="2"/>
      <c r="N50" s="2"/>
      <c r="O50" s="2"/>
    </row>
    <row r="51" spans="1:15" ht="23.1" customHeight="1" x14ac:dyDescent="0.2">
      <c r="A51" s="210"/>
      <c r="B51" s="210"/>
      <c r="C51" s="210"/>
      <c r="D51" s="210"/>
      <c r="E51" s="210"/>
      <c r="F51" s="210"/>
      <c r="G51" s="210"/>
      <c r="H51" s="210"/>
      <c r="I51" s="210"/>
      <c r="J51" s="2"/>
      <c r="K51" s="2"/>
      <c r="L51" s="2"/>
      <c r="M51" s="2"/>
      <c r="N51" s="2"/>
      <c r="O51" s="2"/>
    </row>
    <row r="52" spans="1:15" x14ac:dyDescent="0.2">
      <c r="A52" s="210"/>
      <c r="B52" s="210"/>
      <c r="C52" s="210"/>
      <c r="D52" s="210"/>
      <c r="E52" s="210"/>
      <c r="F52" s="210"/>
      <c r="G52" s="210"/>
      <c r="H52" s="210"/>
      <c r="I52" s="210"/>
    </row>
  </sheetData>
  <sheetProtection algorithmName="SHA-512" hashValue="G4yV2b2f6RXQkcsd+MDCu//IB43goSZPEG99hAEwEPxc9mmzoffffJURepofLQxY3r1i9gIsEWaoof8tHSde/g==" saltValue="Gngh4B18Fk302pb/0HsqXg==" spinCount="100000" sheet="1" selectLockedCells="1"/>
  <mergeCells count="64">
    <mergeCell ref="A49:I52"/>
    <mergeCell ref="A11:H11"/>
    <mergeCell ref="A10:H10"/>
    <mergeCell ref="A33:E33"/>
    <mergeCell ref="A29:D29"/>
    <mergeCell ref="E22:H22"/>
    <mergeCell ref="A28:H28"/>
    <mergeCell ref="E23:H23"/>
    <mergeCell ref="A24:D24"/>
    <mergeCell ref="A25:H25"/>
    <mergeCell ref="A31:H31"/>
    <mergeCell ref="E29:H29"/>
    <mergeCell ref="A30:D30"/>
    <mergeCell ref="E30:H30"/>
    <mergeCell ref="F24:H24"/>
    <mergeCell ref="A23:D23"/>
    <mergeCell ref="G1:I1"/>
    <mergeCell ref="G2:I2"/>
    <mergeCell ref="D1:F1"/>
    <mergeCell ref="A1:C1"/>
    <mergeCell ref="A2:C2"/>
    <mergeCell ref="A6:C6"/>
    <mergeCell ref="D6:F6"/>
    <mergeCell ref="G6:I6"/>
    <mergeCell ref="D2:F2"/>
    <mergeCell ref="G5:I5"/>
    <mergeCell ref="G4:I4"/>
    <mergeCell ref="G3:I3"/>
    <mergeCell ref="A3:C3"/>
    <mergeCell ref="D3:F3"/>
    <mergeCell ref="B44:C44"/>
    <mergeCell ref="F41:G41"/>
    <mergeCell ref="B43:C43"/>
    <mergeCell ref="B41:D41"/>
    <mergeCell ref="B42:C42"/>
    <mergeCell ref="F43:G43"/>
    <mergeCell ref="F42:G42"/>
    <mergeCell ref="B36:C36"/>
    <mergeCell ref="B35:C35"/>
    <mergeCell ref="F35:G35"/>
    <mergeCell ref="F36:G36"/>
    <mergeCell ref="B38:C38"/>
    <mergeCell ref="B37:C37"/>
    <mergeCell ref="B39:C39"/>
    <mergeCell ref="B40:D40"/>
    <mergeCell ref="F39:G39"/>
    <mergeCell ref="F38:G38"/>
    <mergeCell ref="F37:G37"/>
    <mergeCell ref="B46:C46"/>
    <mergeCell ref="B45:C45"/>
    <mergeCell ref="F40:G40"/>
    <mergeCell ref="D5:F5"/>
    <mergeCell ref="D4:F4"/>
    <mergeCell ref="A4:C4"/>
    <mergeCell ref="A5:C5"/>
    <mergeCell ref="G8:I8"/>
    <mergeCell ref="G7:I7"/>
    <mergeCell ref="D8:F8"/>
    <mergeCell ref="D7:F7"/>
    <mergeCell ref="A8:C8"/>
    <mergeCell ref="A7:C7"/>
    <mergeCell ref="F46:G46"/>
    <mergeCell ref="F45:G45"/>
    <mergeCell ref="F44:G44"/>
  </mergeCells>
  <phoneticPr fontId="3" type="noConversion"/>
  <conditionalFormatting sqref="A35:A39 E35:E41">
    <cfRule type="containsBlanks" dxfId="1" priority="15" stopIfTrue="1">
      <formula>LEN(TRIM(A35))=0</formula>
    </cfRule>
  </conditionalFormatting>
  <conditionalFormatting sqref="F24:H24">
    <cfRule type="containsBlanks" dxfId="0" priority="14" stopIfTrue="1">
      <formula>LEN(TRIM(F24))=0</formula>
    </cfRule>
  </conditionalFormatting>
  <dataValidations count="1">
    <dataValidation allowBlank="1" showInputMessage="1" showErrorMessage="1" prompt="Enter desired number of students." sqref="F24:H24" xr:uid="{CF124063-17C7-4BD9-84E7-11CC75E46FF0}"/>
  </dataValidations>
  <pageMargins left="0.7" right="0.7" top="0.75" bottom="0.75" header="0.3" footer="0.3"/>
  <pageSetup scale="87" orientation="portrait" horizontalDpi="200" verticalDpi="200" r:id="rId1"/>
  <headerFooter>
    <oddHeader>&amp;C&amp;"Arial,Bold"&amp;12Faculty-Directed Program Budget Worksheet: Overall Program Fee</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L35"/>
  <sheetViews>
    <sheetView zoomScaleNormal="100" workbookViewId="0">
      <selection activeCell="O22" sqref="O22"/>
    </sheetView>
  </sheetViews>
  <sheetFormatPr defaultRowHeight="12.75" x14ac:dyDescent="0.2"/>
  <cols>
    <col min="1" max="1" width="16.7109375" bestFit="1" customWidth="1"/>
    <col min="2" max="2" width="13.7109375" bestFit="1" customWidth="1"/>
    <col min="4" max="4" width="11.28515625" bestFit="1" customWidth="1"/>
    <col min="6" max="6" width="31.42578125" bestFit="1" customWidth="1"/>
    <col min="8" max="8" width="16.28515625" bestFit="1" customWidth="1"/>
    <col min="9" max="9" width="13.42578125" customWidth="1"/>
    <col min="11" max="11" width="19.7109375" customWidth="1"/>
    <col min="12" max="12" width="13.42578125" customWidth="1"/>
  </cols>
  <sheetData>
    <row r="1" spans="1:12" x14ac:dyDescent="0.2">
      <c r="A1" s="247" t="s">
        <v>41</v>
      </c>
      <c r="B1" s="248"/>
      <c r="D1" s="2" t="s">
        <v>42</v>
      </c>
      <c r="F1" s="60" t="s">
        <v>110</v>
      </c>
      <c r="H1" s="247" t="s">
        <v>55</v>
      </c>
      <c r="I1" s="248"/>
      <c r="K1" s="247" t="s">
        <v>67</v>
      </c>
      <c r="L1" s="248"/>
    </row>
    <row r="2" spans="1:12" x14ac:dyDescent="0.2">
      <c r="A2" s="2" t="s">
        <v>39</v>
      </c>
      <c r="B2" s="2" t="s">
        <v>40</v>
      </c>
      <c r="D2" s="60" t="s">
        <v>118</v>
      </c>
      <c r="F2" s="60"/>
      <c r="H2" s="11" t="s">
        <v>39</v>
      </c>
      <c r="I2" s="12" t="s">
        <v>58</v>
      </c>
      <c r="K2" s="66" t="s">
        <v>39</v>
      </c>
      <c r="L2" s="67" t="s">
        <v>58</v>
      </c>
    </row>
    <row r="3" spans="1:12" x14ac:dyDescent="0.2">
      <c r="A3" s="118">
        <v>1</v>
      </c>
      <c r="B3" s="2" t="s">
        <v>36</v>
      </c>
      <c r="D3" s="60" t="s">
        <v>142</v>
      </c>
      <c r="F3" s="60" t="s">
        <v>117</v>
      </c>
      <c r="H3" s="13" t="s">
        <v>56</v>
      </c>
      <c r="I3" s="14">
        <v>302</v>
      </c>
      <c r="K3" s="66" t="s">
        <v>68</v>
      </c>
      <c r="L3" s="14">
        <v>57</v>
      </c>
    </row>
    <row r="4" spans="1:12" ht="13.5" thickBot="1" x14ac:dyDescent="0.25">
      <c r="A4" s="118">
        <v>2</v>
      </c>
      <c r="B4" s="2" t="s">
        <v>37</v>
      </c>
      <c r="D4" s="60" t="s">
        <v>45</v>
      </c>
      <c r="F4" s="60" t="s">
        <v>104</v>
      </c>
      <c r="H4" s="15" t="s">
        <v>57</v>
      </c>
      <c r="I4" s="16">
        <v>394</v>
      </c>
      <c r="K4" s="68" t="s">
        <v>12</v>
      </c>
      <c r="L4" s="16">
        <v>30</v>
      </c>
    </row>
    <row r="5" spans="1:12" ht="13.5" thickBot="1" x14ac:dyDescent="0.25">
      <c r="A5" s="118">
        <v>3</v>
      </c>
      <c r="B5" s="2" t="s">
        <v>37</v>
      </c>
      <c r="D5" s="60" t="s">
        <v>43</v>
      </c>
      <c r="F5" s="60" t="s">
        <v>105</v>
      </c>
    </row>
    <row r="6" spans="1:12" x14ac:dyDescent="0.2">
      <c r="A6" s="118">
        <v>4</v>
      </c>
      <c r="B6" s="2" t="s">
        <v>37</v>
      </c>
      <c r="D6" s="60" t="s">
        <v>143</v>
      </c>
      <c r="F6" s="60" t="s">
        <v>106</v>
      </c>
      <c r="H6" s="2" t="s">
        <v>59</v>
      </c>
      <c r="K6" s="247" t="s">
        <v>119</v>
      </c>
      <c r="L6" s="248"/>
    </row>
    <row r="7" spans="1:12" x14ac:dyDescent="0.2">
      <c r="A7" s="118">
        <v>5</v>
      </c>
      <c r="B7" s="2" t="s">
        <v>37</v>
      </c>
      <c r="D7" s="60" t="s">
        <v>150</v>
      </c>
      <c r="F7" s="60" t="s">
        <v>107</v>
      </c>
      <c r="H7" s="17"/>
      <c r="K7" s="66" t="s">
        <v>39</v>
      </c>
      <c r="L7" s="67" t="s">
        <v>58</v>
      </c>
    </row>
    <row r="8" spans="1:12" ht="13.5" thickBot="1" x14ac:dyDescent="0.25">
      <c r="A8" s="118">
        <v>6</v>
      </c>
      <c r="B8" s="2" t="s">
        <v>38</v>
      </c>
      <c r="D8" s="60" t="s">
        <v>44</v>
      </c>
      <c r="F8" s="60" t="s">
        <v>109</v>
      </c>
      <c r="H8">
        <v>1</v>
      </c>
      <c r="K8" s="68" t="s">
        <v>69</v>
      </c>
      <c r="L8" s="16">
        <v>2.17</v>
      </c>
    </row>
    <row r="9" spans="1:12" ht="13.5" thickBot="1" x14ac:dyDescent="0.25">
      <c r="A9" s="118">
        <v>7</v>
      </c>
      <c r="B9" s="2" t="s">
        <v>38</v>
      </c>
      <c r="D9" s="60"/>
      <c r="F9" s="60" t="s">
        <v>108</v>
      </c>
      <c r="H9">
        <v>2</v>
      </c>
    </row>
    <row r="10" spans="1:12" x14ac:dyDescent="0.2">
      <c r="A10" s="118">
        <v>8</v>
      </c>
      <c r="B10" s="2" t="s">
        <v>38</v>
      </c>
      <c r="D10" s="60"/>
      <c r="H10">
        <v>3</v>
      </c>
      <c r="K10" s="247" t="s">
        <v>70</v>
      </c>
      <c r="L10" s="248"/>
    </row>
    <row r="11" spans="1:12" x14ac:dyDescent="0.2">
      <c r="A11" s="118">
        <v>9</v>
      </c>
      <c r="B11" s="2" t="s">
        <v>36</v>
      </c>
      <c r="F11" s="2" t="s">
        <v>52</v>
      </c>
      <c r="H11">
        <v>4</v>
      </c>
      <c r="K11" s="66" t="s">
        <v>71</v>
      </c>
      <c r="L11" s="67" t="s">
        <v>72</v>
      </c>
    </row>
    <row r="12" spans="1:12" x14ac:dyDescent="0.2">
      <c r="A12" s="118">
        <v>10</v>
      </c>
      <c r="B12" s="2" t="s">
        <v>36</v>
      </c>
      <c r="F12" s="2"/>
      <c r="H12">
        <v>5</v>
      </c>
      <c r="K12" s="66" t="s">
        <v>53</v>
      </c>
      <c r="L12" s="63">
        <v>175</v>
      </c>
    </row>
    <row r="13" spans="1:12" ht="13.5" thickBot="1" x14ac:dyDescent="0.25">
      <c r="A13" s="118">
        <v>11</v>
      </c>
      <c r="B13" s="2" t="s">
        <v>36</v>
      </c>
      <c r="D13" s="60"/>
      <c r="F13" s="2" t="s">
        <v>53</v>
      </c>
      <c r="H13">
        <v>6</v>
      </c>
      <c r="K13" s="68" t="s">
        <v>54</v>
      </c>
      <c r="L13" s="64">
        <v>150</v>
      </c>
    </row>
    <row r="14" spans="1:12" x14ac:dyDescent="0.2">
      <c r="A14" s="118">
        <v>12</v>
      </c>
      <c r="B14" s="2" t="s">
        <v>36</v>
      </c>
      <c r="F14" s="2" t="s">
        <v>54</v>
      </c>
      <c r="H14">
        <v>7</v>
      </c>
    </row>
    <row r="15" spans="1:12" ht="13.5" thickBot="1" x14ac:dyDescent="0.25">
      <c r="H15">
        <v>8</v>
      </c>
    </row>
    <row r="16" spans="1:12" x14ac:dyDescent="0.2">
      <c r="A16" s="247" t="s">
        <v>20</v>
      </c>
      <c r="B16" s="248"/>
      <c r="F16" s="60" t="s">
        <v>111</v>
      </c>
      <c r="H16">
        <v>9</v>
      </c>
      <c r="K16" s="247" t="s">
        <v>82</v>
      </c>
      <c r="L16" s="248"/>
    </row>
    <row r="17" spans="1:12" x14ac:dyDescent="0.2">
      <c r="A17" s="66" t="s">
        <v>96</v>
      </c>
      <c r="B17" s="67" t="s">
        <v>97</v>
      </c>
      <c r="F17" s="60"/>
      <c r="K17" s="66" t="s">
        <v>39</v>
      </c>
      <c r="L17" s="67" t="s">
        <v>58</v>
      </c>
    </row>
    <row r="18" spans="1:12" x14ac:dyDescent="0.2">
      <c r="A18" s="66" t="s">
        <v>94</v>
      </c>
      <c r="B18" s="89">
        <v>5</v>
      </c>
      <c r="F18" s="60" t="s">
        <v>114</v>
      </c>
      <c r="K18" s="66" t="s">
        <v>83</v>
      </c>
      <c r="L18" s="75">
        <v>2.5000000000000001E-2</v>
      </c>
    </row>
    <row r="19" spans="1:12" ht="13.5" thickBot="1" x14ac:dyDescent="0.25">
      <c r="A19" s="68" t="s">
        <v>95</v>
      </c>
      <c r="B19" s="90">
        <v>3</v>
      </c>
      <c r="F19" s="60" t="s">
        <v>116</v>
      </c>
      <c r="K19" s="66" t="s">
        <v>85</v>
      </c>
      <c r="L19" s="77">
        <v>0.47799999999999998</v>
      </c>
    </row>
    <row r="20" spans="1:12" x14ac:dyDescent="0.2">
      <c r="F20" s="60" t="s">
        <v>112</v>
      </c>
      <c r="K20" s="66" t="s">
        <v>86</v>
      </c>
      <c r="L20" s="77">
        <v>7.5999999999999998E-2</v>
      </c>
    </row>
    <row r="21" spans="1:12" ht="13.5" thickBot="1" x14ac:dyDescent="0.25">
      <c r="F21" s="60" t="s">
        <v>113</v>
      </c>
      <c r="K21" s="68"/>
      <c r="L21" s="76"/>
    </row>
    <row r="22" spans="1:12" x14ac:dyDescent="0.2">
      <c r="K22" s="60"/>
      <c r="L22" s="74"/>
    </row>
    <row r="23" spans="1:12" x14ac:dyDescent="0.2">
      <c r="A23" s="60"/>
      <c r="K23" s="60"/>
      <c r="L23" s="74"/>
    </row>
    <row r="24" spans="1:12" x14ac:dyDescent="0.2">
      <c r="A24" s="60"/>
      <c r="B24" s="118"/>
    </row>
    <row r="25" spans="1:12" x14ac:dyDescent="0.2">
      <c r="A25" s="60"/>
      <c r="B25" s="118"/>
    </row>
    <row r="26" spans="1:12" x14ac:dyDescent="0.2">
      <c r="A26" s="60"/>
      <c r="B26" s="118"/>
    </row>
    <row r="27" spans="1:12" x14ac:dyDescent="0.2">
      <c r="A27" s="60"/>
      <c r="B27" s="118"/>
    </row>
    <row r="28" spans="1:12" x14ac:dyDescent="0.2">
      <c r="A28" s="60"/>
      <c r="B28" s="118"/>
    </row>
    <row r="29" spans="1:12" x14ac:dyDescent="0.2">
      <c r="A29" s="60"/>
      <c r="B29" s="118"/>
    </row>
    <row r="30" spans="1:12" x14ac:dyDescent="0.2">
      <c r="A30" s="60"/>
      <c r="B30" s="118"/>
    </row>
    <row r="31" spans="1:12" x14ac:dyDescent="0.2">
      <c r="A31" s="60"/>
      <c r="B31" s="118"/>
    </row>
    <row r="32" spans="1:12" x14ac:dyDescent="0.2">
      <c r="A32" s="60"/>
      <c r="B32" s="118"/>
    </row>
    <row r="33" spans="1:2" x14ac:dyDescent="0.2">
      <c r="A33" s="60"/>
      <c r="B33" s="118"/>
    </row>
    <row r="34" spans="1:2" x14ac:dyDescent="0.2">
      <c r="A34" s="60"/>
      <c r="B34" s="118"/>
    </row>
    <row r="35" spans="1:2" x14ac:dyDescent="0.2">
      <c r="A35" s="60"/>
      <c r="B35" s="118"/>
    </row>
  </sheetData>
  <sheetProtection sheet="1" selectLockedCells="1"/>
  <mergeCells count="7">
    <mergeCell ref="K16:L16"/>
    <mergeCell ref="A1:B1"/>
    <mergeCell ref="H1:I1"/>
    <mergeCell ref="K1:L1"/>
    <mergeCell ref="K6:L6"/>
    <mergeCell ref="K10:L10"/>
    <mergeCell ref="A16:B16"/>
  </mergeCells>
  <pageMargins left="0.7" right="0.7" top="0.75" bottom="0.75" header="0.3" footer="0.3"/>
  <pageSetup orientation="portrait" verticalDpi="0" r:id="rId1"/>
  <headerFooter>
    <oddFooter>&amp;CStudy Away Programs ● Plaster Student Union 209 ● Missouri State University ● Springfield, MO 65897  
Tel: 417-836-6368 ● Email: ShortTermStudyAway@missouristate.edu ● www.missouristate.edu/studyaway</oddFooter>
  </headerFooter>
  <tableParts count="12">
    <tablePart r:id="rId2"/>
    <tablePart r:id="rId3"/>
    <tablePart r:id="rId4"/>
    <tablePart r:id="rId5"/>
    <tablePart r:id="rId6"/>
    <tablePart r:id="rId7"/>
    <tablePart r:id="rId8"/>
    <tablePart r:id="rId9"/>
    <tablePart r:id="rId10"/>
    <tablePart r:id="rId11"/>
    <tablePart r:id="rId12"/>
    <tablePart r:id="rId1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74374090-35d4-434d-bd36-86ed83922374">
      <Terms xmlns="http://schemas.microsoft.com/office/infopath/2007/PartnerControls"/>
    </lcf76f155ced4ddcb4097134ff3c332f>
    <TaxCatchAll xmlns="613ae102-8ecb-4d79-b105-0a7e106dbe7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E1A5D8CE06D394E91BAB0E4997F4F57" ma:contentTypeVersion="30" ma:contentTypeDescription="Create a new document." ma:contentTypeScope="" ma:versionID="71986c727b3cf0aab0b44c78866f71f6">
  <xsd:schema xmlns:xsd="http://www.w3.org/2001/XMLSchema" xmlns:xs="http://www.w3.org/2001/XMLSchema" xmlns:p="http://schemas.microsoft.com/office/2006/metadata/properties" xmlns:ns1="http://schemas.microsoft.com/sharepoint/v3" xmlns:ns2="74374090-35d4-434d-bd36-86ed83922374" xmlns:ns3="e987c729-1116-41eb-baeb-fb0a0c67689a" xmlns:ns4="613ae102-8ecb-4d79-b105-0a7e106dbe76" targetNamespace="http://schemas.microsoft.com/office/2006/metadata/properties" ma:root="true" ma:fieldsID="abd12e6305c3fffbf300716bda6b71a3" ns1:_="" ns2:_="" ns3:_="" ns4:_="">
    <xsd:import namespace="http://schemas.microsoft.com/sharepoint/v3"/>
    <xsd:import namespace="74374090-35d4-434d-bd36-86ed83922374"/>
    <xsd:import namespace="e987c729-1116-41eb-baeb-fb0a0c67689a"/>
    <xsd:import namespace="613ae102-8ecb-4d79-b105-0a7e106dbe7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1:_ip_UnifiedCompliancePolicyProperties" minOccurs="0"/>
                <xsd:element ref="ns1:_ip_UnifiedCompliancePolicyUIAction" minOccurs="0"/>
                <xsd:element ref="ns4: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374090-35d4-434d-bd36-86ed839223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cda40051-455f-48ac-bab4-8728f93bacd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87c729-1116-41eb-baeb-fb0a0c67689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13ae102-8ecb-4d79-b105-0a7e106dbe76"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88c02160-189a-4c17-a2ea-e19f3027eec3}" ma:internalName="TaxCatchAll" ma:showField="CatchAllData" ma:web="613ae102-8ecb-4d79-b105-0a7e106dbe7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82CDBF-C0AC-4812-A66E-CC18438DA0CB}">
  <ds:schemaRefs>
    <ds:schemaRef ds:uri="http://schemas.microsoft.com/sharepoint/v3/contenttype/forms"/>
  </ds:schemaRefs>
</ds:datastoreItem>
</file>

<file path=customXml/itemProps2.xml><?xml version="1.0" encoding="utf-8"?>
<ds:datastoreItem xmlns:ds="http://schemas.openxmlformats.org/officeDocument/2006/customXml" ds:itemID="{480B9129-6A2D-4994-95B1-5119964C7B1C}">
  <ds:schemaRefs>
    <ds:schemaRef ds:uri="http://schemas.microsoft.com/office/2006/metadata/properties"/>
    <ds:schemaRef ds:uri="http://schemas.microsoft.com/office/infopath/2007/PartnerControls"/>
    <ds:schemaRef ds:uri="http://purl.org/dc/terms/"/>
    <ds:schemaRef ds:uri="http://purl.org/dc/elements/1.1/"/>
    <ds:schemaRef ds:uri="http://schemas.microsoft.com/office/2006/documentManagement/types"/>
    <ds:schemaRef ds:uri="http://schemas.openxmlformats.org/package/2006/metadata/core-properties"/>
    <ds:schemaRef ds:uri="http://purl.org/dc/dcmitype/"/>
    <ds:schemaRef ds:uri="dae35c60-69d7-477f-ae29-28bf00d06420"/>
    <ds:schemaRef ds:uri="dbf75914-8823-4b51-bea5-409f54677e06"/>
    <ds:schemaRef ds:uri="http://www.w3.org/XML/1998/namespace"/>
    <ds:schemaRef ds:uri="http://schemas.microsoft.com/sharepoint/v3"/>
    <ds:schemaRef ds:uri="74374090-35d4-434d-bd36-86ed83922374"/>
    <ds:schemaRef ds:uri="613ae102-8ecb-4d79-b105-0a7e106dbe76"/>
  </ds:schemaRefs>
</ds:datastoreItem>
</file>

<file path=customXml/itemProps3.xml><?xml version="1.0" encoding="utf-8"?>
<ds:datastoreItem xmlns:ds="http://schemas.openxmlformats.org/officeDocument/2006/customXml" ds:itemID="{DE41AE94-E970-4A8B-9608-2D56E3D5E0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4374090-35d4-434d-bd36-86ed83922374"/>
    <ds:schemaRef ds:uri="e987c729-1116-41eb-baeb-fb0a0c67689a"/>
    <ds:schemaRef ds:uri="613ae102-8ecb-4d79-b105-0a7e106dbe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Instructions</vt:lpstr>
      <vt:lpstr>1 Program Expenses</vt:lpstr>
      <vt:lpstr>2 Faculty Min Number Calc.</vt:lpstr>
      <vt:lpstr>3 Overall Program Fee</vt:lpstr>
      <vt:lpstr>Auto Data</vt:lpstr>
      <vt:lpstr>Meals_for_Faculty</vt:lpstr>
      <vt:lpstr>Meals_for_Students</vt:lpstr>
      <vt:lpstr>'1 Program Expenses'!Print_Area</vt:lpstr>
      <vt:lpstr>'3 Overall Program Fee'!Print_Area</vt:lpstr>
    </vt:vector>
  </TitlesOfParts>
  <Company>Missouri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Bradley Balsters</dc:creator>
  <cp:lastModifiedBy>Harrison, Becky</cp:lastModifiedBy>
  <cp:lastPrinted>2021-04-27T16:34:22Z</cp:lastPrinted>
  <dcterms:created xsi:type="dcterms:W3CDTF">2008-02-22T21:15:03Z</dcterms:created>
  <dcterms:modified xsi:type="dcterms:W3CDTF">2025-06-04T18:59:16Z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0x010100FE1A5D8CE06D394E91BAB0E4997F4F57</vt:lpwstr>
  </property>
  <property fmtid="{D5CDD505-2E9C-101B-9397-08002B2CF9AE}" pid="3" name="MediaServiceImageTags">
    <vt:lpwstr/>
  </property>
</Properties>
</file>